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GitHub\MAF105\maf105.github.io\Exercicios\Lista2\"/>
    </mc:Choice>
  </mc:AlternateContent>
  <bookViews>
    <workbookView xWindow="0" yWindow="0" windowWidth="24000" windowHeight="9735" activeTab="7"/>
  </bookViews>
  <sheets>
    <sheet name="ex1" sheetId="1" r:id="rId1"/>
    <sheet name="ex2" sheetId="2" r:id="rId2"/>
    <sheet name="ex3" sheetId="3" r:id="rId3"/>
    <sheet name="ex11" sheetId="4" r:id="rId4"/>
    <sheet name="ex18" sheetId="5" r:id="rId5"/>
    <sheet name="ex19" sheetId="6" r:id="rId6"/>
    <sheet name="ex25" sheetId="8" r:id="rId7"/>
    <sheet name="ex29" sheetId="9" r:id="rId8"/>
  </sheets>
  <calcPr calcId="152511"/>
  <pivotCaches>
    <pivotCache cacheId="12" r:id="rId9"/>
    <pivotCache cacheId="16" r:id="rId10"/>
    <pivotCache cacheId="28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9" l="1"/>
  <c r="D15" i="9"/>
  <c r="E15" i="9"/>
  <c r="F15" i="9"/>
  <c r="G15" i="9"/>
  <c r="B15" i="9"/>
  <c r="G13" i="9"/>
  <c r="G14" i="9"/>
  <c r="G4" i="9"/>
  <c r="G5" i="9"/>
  <c r="G6" i="9"/>
  <c r="G7" i="9"/>
  <c r="G8" i="9"/>
  <c r="G9" i="9"/>
  <c r="G10" i="9"/>
  <c r="G11" i="9"/>
  <c r="G12" i="9"/>
  <c r="G3" i="9"/>
  <c r="E14" i="9"/>
  <c r="F14" i="9"/>
  <c r="E13" i="9"/>
  <c r="F13" i="9"/>
  <c r="F4" i="9"/>
  <c r="F5" i="9"/>
  <c r="F6" i="9"/>
  <c r="F7" i="9"/>
  <c r="F8" i="9"/>
  <c r="F9" i="9"/>
  <c r="F10" i="9"/>
  <c r="F11" i="9"/>
  <c r="F12" i="9"/>
  <c r="F3" i="9"/>
  <c r="E4" i="9"/>
  <c r="E5" i="9"/>
  <c r="E6" i="9"/>
  <c r="E7" i="9"/>
  <c r="E8" i="9"/>
  <c r="E9" i="9"/>
  <c r="E10" i="9"/>
  <c r="E11" i="9"/>
  <c r="E12" i="9"/>
  <c r="E3" i="9"/>
  <c r="D14" i="9"/>
  <c r="D13" i="9"/>
  <c r="D4" i="9"/>
  <c r="D5" i="9"/>
  <c r="D6" i="9"/>
  <c r="D7" i="9"/>
  <c r="D8" i="9"/>
  <c r="D9" i="9"/>
  <c r="D10" i="9"/>
  <c r="D11" i="9"/>
  <c r="D12" i="9"/>
  <c r="D3" i="9"/>
  <c r="C18" i="9"/>
  <c r="C14" i="9"/>
  <c r="C13" i="9"/>
  <c r="B14" i="9"/>
  <c r="B13" i="9"/>
  <c r="B10" i="8"/>
  <c r="K4" i="6"/>
  <c r="K5" i="6"/>
  <c r="K3" i="6"/>
  <c r="H3" i="6"/>
  <c r="I4" i="6"/>
  <c r="J4" i="6"/>
  <c r="I5" i="6"/>
  <c r="J5" i="6"/>
  <c r="J3" i="6"/>
  <c r="I3" i="6"/>
  <c r="H4" i="6"/>
  <c r="H5" i="6"/>
  <c r="D41" i="5"/>
  <c r="E41" i="5"/>
  <c r="C41" i="5"/>
  <c r="F41" i="5"/>
  <c r="F40" i="5"/>
  <c r="F39" i="5"/>
  <c r="E39" i="5"/>
  <c r="E40" i="5"/>
  <c r="D40" i="5"/>
  <c r="D39" i="5"/>
  <c r="C40" i="5"/>
  <c r="C39" i="5"/>
  <c r="E33" i="5"/>
  <c r="D33" i="5"/>
  <c r="C33" i="5"/>
  <c r="B33" i="5"/>
  <c r="C32" i="5"/>
  <c r="D32" i="5"/>
  <c r="E32" i="5"/>
  <c r="B32" i="5"/>
  <c r="B31" i="5"/>
  <c r="C31" i="5"/>
  <c r="D31" i="5"/>
  <c r="E31" i="5"/>
  <c r="N27" i="5"/>
  <c r="O27" i="5"/>
  <c r="P27" i="5"/>
  <c r="Q27" i="5"/>
  <c r="N28" i="5"/>
  <c r="O28" i="5"/>
  <c r="P28" i="5"/>
  <c r="Q28" i="5"/>
  <c r="O26" i="5"/>
  <c r="P26" i="5"/>
  <c r="Q26" i="5"/>
  <c r="N26" i="5"/>
  <c r="B25" i="4"/>
  <c r="B13" i="4"/>
  <c r="D2" i="3"/>
  <c r="C42" i="3"/>
  <c r="E4" i="3" s="1"/>
  <c r="B42" i="3"/>
  <c r="D4" i="3" s="1"/>
  <c r="L23" i="2"/>
  <c r="L20" i="2"/>
  <c r="L17" i="2"/>
  <c r="G15" i="3"/>
  <c r="G17" i="3"/>
  <c r="G19" i="3"/>
  <c r="D39" i="3" l="1"/>
  <c r="D31" i="3"/>
  <c r="D19" i="3"/>
  <c r="D11" i="3"/>
  <c r="D3" i="3"/>
  <c r="E35" i="3"/>
  <c r="E27" i="3"/>
  <c r="E19" i="3"/>
  <c r="E11" i="3"/>
  <c r="E3" i="3"/>
  <c r="D38" i="3"/>
  <c r="D34" i="3"/>
  <c r="D30" i="3"/>
  <c r="D26" i="3"/>
  <c r="D22" i="3"/>
  <c r="D18" i="3"/>
  <c r="D14" i="3"/>
  <c r="D10" i="3"/>
  <c r="D6" i="3"/>
  <c r="E2" i="3"/>
  <c r="E38" i="3"/>
  <c r="E34" i="3"/>
  <c r="E30" i="3"/>
  <c r="E26" i="3"/>
  <c r="E22" i="3"/>
  <c r="E18" i="3"/>
  <c r="E14" i="3"/>
  <c r="E10" i="3"/>
  <c r="E6" i="3"/>
  <c r="D36" i="3"/>
  <c r="D32" i="3"/>
  <c r="D24" i="3"/>
  <c r="D16" i="3"/>
  <c r="D12" i="3"/>
  <c r="D8" i="3"/>
  <c r="E40" i="3"/>
  <c r="E32" i="3"/>
  <c r="E24" i="3"/>
  <c r="E16" i="3"/>
  <c r="E12" i="3"/>
  <c r="D35" i="3"/>
  <c r="D27" i="3"/>
  <c r="D23" i="3"/>
  <c r="D15" i="3"/>
  <c r="D7" i="3"/>
  <c r="E39" i="3"/>
  <c r="E31" i="3"/>
  <c r="E23" i="3"/>
  <c r="E15" i="3"/>
  <c r="E7" i="3"/>
  <c r="D41" i="3"/>
  <c r="D37" i="3"/>
  <c r="D33" i="3"/>
  <c r="D29" i="3"/>
  <c r="D25" i="3"/>
  <c r="D21" i="3"/>
  <c r="D17" i="3"/>
  <c r="D13" i="3"/>
  <c r="D9" i="3"/>
  <c r="D5" i="3"/>
  <c r="E41" i="3"/>
  <c r="E37" i="3"/>
  <c r="E33" i="3"/>
  <c r="E29" i="3"/>
  <c r="E25" i="3"/>
  <c r="E21" i="3"/>
  <c r="E17" i="3"/>
  <c r="E13" i="3"/>
  <c r="E9" i="3"/>
  <c r="E5" i="3"/>
  <c r="D40" i="3"/>
  <c r="D28" i="3"/>
  <c r="D20" i="3"/>
  <c r="E36" i="3"/>
  <c r="E28" i="3"/>
  <c r="E20" i="3"/>
  <c r="E8" i="3"/>
</calcChain>
</file>

<file path=xl/sharedStrings.xml><?xml version="1.0" encoding="utf-8"?>
<sst xmlns="http://schemas.openxmlformats.org/spreadsheetml/2006/main" count="476" uniqueCount="90">
  <si>
    <t>Registro</t>
  </si>
  <si>
    <t>Estado Civil</t>
  </si>
  <si>
    <t>Grau de instrução</t>
  </si>
  <si>
    <t># de filhos</t>
  </si>
  <si>
    <t>Salário (x sal. Min)</t>
  </si>
  <si>
    <t>Idade</t>
  </si>
  <si>
    <t>Procedência</t>
  </si>
  <si>
    <t>ano</t>
  </si>
  <si>
    <t>meses</t>
  </si>
  <si>
    <t>solteiro</t>
  </si>
  <si>
    <t>fundamental</t>
  </si>
  <si>
    <t>-</t>
  </si>
  <si>
    <t>interior</t>
  </si>
  <si>
    <t>casado</t>
  </si>
  <si>
    <t>capital</t>
  </si>
  <si>
    <t>médio</t>
  </si>
  <si>
    <t>outra</t>
  </si>
  <si>
    <t>superior</t>
  </si>
  <si>
    <t>Total</t>
  </si>
  <si>
    <t>Rótulos de Linha</t>
  </si>
  <si>
    <t>Total Geral</t>
  </si>
  <si>
    <t>Rótulos de Coluna</t>
  </si>
  <si>
    <t>Contagem de Grau de instrução</t>
  </si>
  <si>
    <t>a)</t>
  </si>
  <si>
    <t>b)</t>
  </si>
  <si>
    <t>c)</t>
  </si>
  <si>
    <t>d)</t>
  </si>
  <si>
    <t>O grau de instrução mais provável é ensino médio</t>
  </si>
  <si>
    <t>Não região com alta probabilidade em comparação as demais, a região levemente mais provável é "outra"</t>
  </si>
  <si>
    <t>P(ter nível superior)</t>
  </si>
  <si>
    <t>=6/36</t>
  </si>
  <si>
    <t>P(ter nível superior|é do interior)</t>
  </si>
  <si>
    <t>=2/12</t>
  </si>
  <si>
    <t>e)</t>
  </si>
  <si>
    <t>P(ter nível superior|é da capital)</t>
  </si>
  <si>
    <t>=2/11</t>
  </si>
  <si>
    <t>Indivíduo</t>
  </si>
  <si>
    <t>X</t>
  </si>
  <si>
    <t>Y</t>
  </si>
  <si>
    <t>Mediana</t>
  </si>
  <si>
    <t>Alto</t>
  </si>
  <si>
    <t>Baixo</t>
  </si>
  <si>
    <t>Rotatividade</t>
  </si>
  <si>
    <t>Salário</t>
  </si>
  <si>
    <t>Bidimensional</t>
  </si>
  <si>
    <t>Bastante modificada; maioria das pessoas que ganham pouco têm alta rotatividade.</t>
  </si>
  <si>
    <t>Belém</t>
  </si>
  <si>
    <t>Salvador</t>
  </si>
  <si>
    <t>Recife</t>
  </si>
  <si>
    <t>Fortaleza</t>
  </si>
  <si>
    <t>São Paulo</t>
  </si>
  <si>
    <t>Rio de Janeiro</t>
  </si>
  <si>
    <t>Belo Horizonte</t>
  </si>
  <si>
    <t>Região</t>
  </si>
  <si>
    <t>Setor Primário</t>
  </si>
  <si>
    <t>Índice de Analfabetismo</t>
  </si>
  <si>
    <t>Sim</t>
  </si>
  <si>
    <t>Porto Alegre</t>
  </si>
  <si>
    <t>Porto Alegre e Fortaleza</t>
  </si>
  <si>
    <t>c) correlação=</t>
  </si>
  <si>
    <t>correlação=</t>
  </si>
  <si>
    <t>Solteiro</t>
  </si>
  <si>
    <t>Casado</t>
  </si>
  <si>
    <t>até 10</t>
  </si>
  <si>
    <t>até 20</t>
  </si>
  <si>
    <t>&gt;20</t>
  </si>
  <si>
    <t xml:space="preserve">b) </t>
  </si>
  <si>
    <t>Sim, Caso não houvesse relação eu esperaria uma distribuição aproximadamente igual a abaixo:</t>
  </si>
  <si>
    <t>Opinião</t>
  </si>
  <si>
    <t>A favor</t>
  </si>
  <si>
    <t>Contra</t>
  </si>
  <si>
    <t>Urbano</t>
  </si>
  <si>
    <t>Suburbano</t>
  </si>
  <si>
    <t>Rural</t>
  </si>
  <si>
    <t>Local de Residência</t>
  </si>
  <si>
    <t>Depende</t>
  </si>
  <si>
    <t>C)</t>
  </si>
  <si>
    <t>R^2</t>
  </si>
  <si>
    <t>Correlação</t>
  </si>
  <si>
    <t>Diria que sim, pois podemos inferir uma relação causal entre anos de experiência e tempo para executar determinada tarefa e além disso, os dados, aparentam uma alta correlação!</t>
  </si>
  <si>
    <t>Casal</t>
  </si>
  <si>
    <t>Homem</t>
  </si>
  <si>
    <t>Mulher</t>
  </si>
  <si>
    <t>Média</t>
  </si>
  <si>
    <t>Desv_Pad</t>
  </si>
  <si>
    <t>correlação</t>
  </si>
  <si>
    <t>Homem -8%</t>
  </si>
  <si>
    <t>Mulher-6%</t>
  </si>
  <si>
    <t>Familiar</t>
  </si>
  <si>
    <t>Variância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</si>
</sst>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Times New Roman"/>
      <family val="1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  <xf numFmtId="165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quotePrefix="1"/>
    <xf numFmtId="0" fontId="1" fillId="0" borderId="0" xfId="0" quotePrefix="1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10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2">
    <dxf>
      <numFmt numFmtId="165" formatCode="0.0%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'ex11'!$C$1</c:f>
              <c:strCache>
                <c:ptCount val="1"/>
                <c:pt idx="0">
                  <c:v>Índice de Analfabetismo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5599518810148735E-2"/>
                  <c:y val="-0.1721717171717171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</c:trendlineLbl>
          </c:trendline>
          <c:xVal>
            <c:numRef>
              <c:f>'ex11'!$B$2:$B$9</c:f>
              <c:numCache>
                <c:formatCode>General</c:formatCode>
                <c:ptCount val="8"/>
                <c:pt idx="0">
                  <c:v>2</c:v>
                </c:pt>
                <c:pt idx="1">
                  <c:v>2.5</c:v>
                </c:pt>
                <c:pt idx="2">
                  <c:v>2.9</c:v>
                </c:pt>
                <c:pt idx="3">
                  <c:v>3.3</c:v>
                </c:pt>
                <c:pt idx="4">
                  <c:v>4.0999999999999996</c:v>
                </c:pt>
                <c:pt idx="5">
                  <c:v>4.3</c:v>
                </c:pt>
                <c:pt idx="6">
                  <c:v>7</c:v>
                </c:pt>
                <c:pt idx="7">
                  <c:v>13</c:v>
                </c:pt>
              </c:numCache>
            </c:numRef>
          </c:xVal>
          <c:yVal>
            <c:numRef>
              <c:f>'ex11'!$C$2:$C$9</c:f>
              <c:numCache>
                <c:formatCode>General</c:formatCode>
                <c:ptCount val="8"/>
                <c:pt idx="0">
                  <c:v>17.5</c:v>
                </c:pt>
                <c:pt idx="1">
                  <c:v>18.5</c:v>
                </c:pt>
                <c:pt idx="2">
                  <c:v>19.5</c:v>
                </c:pt>
                <c:pt idx="3">
                  <c:v>22.2</c:v>
                </c:pt>
                <c:pt idx="4">
                  <c:v>26.5</c:v>
                </c:pt>
                <c:pt idx="5">
                  <c:v>16.600000000000001</c:v>
                </c:pt>
                <c:pt idx="6">
                  <c:v>36.6</c:v>
                </c:pt>
                <c:pt idx="7">
                  <c:v>38.4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7721192"/>
        <c:axId val="388993920"/>
      </c:scatterChart>
      <c:valAx>
        <c:axId val="337721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88993920"/>
        <c:crosses val="autoZero"/>
        <c:crossBetween val="midCat"/>
      </c:valAx>
      <c:valAx>
        <c:axId val="38899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7721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'ex11'!$C$17</c:f>
              <c:strCache>
                <c:ptCount val="1"/>
                <c:pt idx="0">
                  <c:v>Índice de Analfabetismo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608027121609799"/>
                  <c:y val="-0.1531944444444444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</c:trendlineLbl>
          </c:trendline>
          <c:xVal>
            <c:numRef>
              <c:f>'ex11'!$B$18:$B$23</c:f>
              <c:numCache>
                <c:formatCode>General</c:formatCode>
                <c:ptCount val="6"/>
                <c:pt idx="0">
                  <c:v>2</c:v>
                </c:pt>
                <c:pt idx="1">
                  <c:v>2.5</c:v>
                </c:pt>
                <c:pt idx="2">
                  <c:v>2.9</c:v>
                </c:pt>
                <c:pt idx="3">
                  <c:v>3.3</c:v>
                </c:pt>
                <c:pt idx="4">
                  <c:v>4.0999999999999996</c:v>
                </c:pt>
                <c:pt idx="5">
                  <c:v>7</c:v>
                </c:pt>
              </c:numCache>
            </c:numRef>
          </c:xVal>
          <c:yVal>
            <c:numRef>
              <c:f>'ex11'!$C$18:$C$23</c:f>
              <c:numCache>
                <c:formatCode>General</c:formatCode>
                <c:ptCount val="6"/>
                <c:pt idx="0">
                  <c:v>17.5</c:v>
                </c:pt>
                <c:pt idx="1">
                  <c:v>18.5</c:v>
                </c:pt>
                <c:pt idx="2">
                  <c:v>19.5</c:v>
                </c:pt>
                <c:pt idx="3">
                  <c:v>22.2</c:v>
                </c:pt>
                <c:pt idx="4">
                  <c:v>26.5</c:v>
                </c:pt>
                <c:pt idx="5">
                  <c:v>36.6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730392"/>
        <c:axId val="390732352"/>
      </c:scatterChart>
      <c:valAx>
        <c:axId val="390730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0732352"/>
        <c:crosses val="autoZero"/>
        <c:crossBetween val="midCat"/>
      </c:valAx>
      <c:valAx>
        <c:axId val="390732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0730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'ex25'!$B$1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</c:trendlineLbl>
          </c:trendline>
          <c:xVal>
            <c:numRef>
              <c:f>'ex25'!$A$2:$A$6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'ex25'!$B$2:$B$6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359048"/>
        <c:axId val="481361792"/>
      </c:scatterChart>
      <c:valAx>
        <c:axId val="48135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1361792"/>
        <c:crosses val="autoZero"/>
        <c:crossBetween val="midCat"/>
      </c:valAx>
      <c:valAx>
        <c:axId val="48136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13590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Gráfico</a:t>
            </a:r>
            <a:r>
              <a:rPr lang="pt-BR" baseline="0"/>
              <a:t> de Dispersão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'ex29'!$B$3:$B$12</c:f>
              <c:numCache>
                <c:formatCode>General</c:formatCode>
                <c:ptCount val="10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</c:numCache>
            </c:numRef>
          </c:xVal>
          <c:yVal>
            <c:numRef>
              <c:f>'ex29'!$C$3:$C$12</c:f>
              <c:numCache>
                <c:formatCode>General</c:formatCode>
                <c:ptCount val="10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5</c:v>
                </c:pt>
                <c:pt idx="4">
                  <c:v>10</c:v>
                </c:pt>
                <c:pt idx="5">
                  <c:v>10</c:v>
                </c:pt>
                <c:pt idx="6">
                  <c:v>15</c:v>
                </c:pt>
                <c:pt idx="7">
                  <c:v>10</c:v>
                </c:pt>
                <c:pt idx="8">
                  <c:v>10</c:v>
                </c:pt>
                <c:pt idx="9">
                  <c:v>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618288"/>
        <c:axId val="477616720"/>
      </c:scatterChart>
      <c:valAx>
        <c:axId val="477618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7616720"/>
        <c:crosses val="autoZero"/>
        <c:crossBetween val="midCat"/>
      </c:valAx>
      <c:valAx>
        <c:axId val="47761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7618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100012</xdr:rowOff>
    </xdr:from>
    <xdr:to>
      <xdr:col>11</xdr:col>
      <xdr:colOff>257175</xdr:colOff>
      <xdr:row>13</xdr:row>
      <xdr:rowOff>138112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333375</xdr:colOff>
      <xdr:row>14</xdr:row>
      <xdr:rowOff>138112</xdr:rowOff>
    </xdr:from>
    <xdr:to>
      <xdr:col>12</xdr:col>
      <xdr:colOff>28575</xdr:colOff>
      <xdr:row>29</xdr:row>
      <xdr:rowOff>23812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0</xdr:row>
      <xdr:rowOff>138112</xdr:rowOff>
    </xdr:from>
    <xdr:to>
      <xdr:col>13</xdr:col>
      <xdr:colOff>171450</xdr:colOff>
      <xdr:row>15</xdr:row>
      <xdr:rowOff>23812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2</xdr:row>
      <xdr:rowOff>95250</xdr:rowOff>
    </xdr:from>
    <xdr:to>
      <xdr:col>16</xdr:col>
      <xdr:colOff>95250</xdr:colOff>
      <xdr:row>16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ernando Bastos" refreshedDate="43332.564788425923" createdVersion="5" refreshedVersion="5" minRefreshableVersion="3" recordCount="36">
  <cacheSource type="worksheet">
    <worksheetSource ref="A2:H38" sheet="ex1"/>
  </cacheSource>
  <cacheFields count="8">
    <cacheField name="Registro" numFmtId="0">
      <sharedItems containsSemiMixedTypes="0" containsString="0" containsNumber="1" containsInteger="1" minValue="1" maxValue="36"/>
    </cacheField>
    <cacheField name="Estado Civil" numFmtId="0">
      <sharedItems/>
    </cacheField>
    <cacheField name="Grau de instrução" numFmtId="0">
      <sharedItems count="3">
        <s v="fundamental"/>
        <s v="médio"/>
        <s v="superior"/>
      </sharedItems>
    </cacheField>
    <cacheField name="# de filhos" numFmtId="0">
      <sharedItems containsMixedTypes="1" containsNumber="1" containsInteger="1" minValue="0" maxValue="5"/>
    </cacheField>
    <cacheField name="Salário (x sal. Min)" numFmtId="2">
      <sharedItems containsSemiMixedTypes="0" containsString="0" containsNumber="1" minValue="4" maxValue="23.3"/>
    </cacheField>
    <cacheField name="ano" numFmtId="0">
      <sharedItems containsSemiMixedTypes="0" containsString="0" containsNumber="1" containsInteger="1" minValue="20" maxValue="48"/>
    </cacheField>
    <cacheField name="meses" numFmtId="0">
      <sharedItems containsSemiMixedTypes="0" containsString="0" containsNumber="1" containsInteger="1" minValue="0" maxValue="11"/>
    </cacheField>
    <cacheField name="Procedência" numFmtId="0">
      <sharedItems count="3">
        <s v="interior"/>
        <s v="capital"/>
        <s v="outr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Fernando Bastos" refreshedDate="43332.570485648146" createdVersion="5" refreshedVersion="5" minRefreshableVersion="3" recordCount="36">
  <cacheSource type="worksheet">
    <worksheetSource ref="A2:H38" sheet="ex2"/>
  </cacheSource>
  <cacheFields count="8">
    <cacheField name="Registro" numFmtId="0">
      <sharedItems containsSemiMixedTypes="0" containsString="0" containsNumber="1" containsInteger="1" minValue="1" maxValue="36"/>
    </cacheField>
    <cacheField name="Estado Civil" numFmtId="0">
      <sharedItems/>
    </cacheField>
    <cacheField name="Grau de instrução" numFmtId="0">
      <sharedItems count="3">
        <s v="fundamental"/>
        <s v="médio"/>
        <s v="superior"/>
      </sharedItems>
    </cacheField>
    <cacheField name="# de filhos" numFmtId="0">
      <sharedItems containsMixedTypes="1" containsNumber="1" containsInteger="1" minValue="0" maxValue="5"/>
    </cacheField>
    <cacheField name="Salário (x sal. Min)" numFmtId="2">
      <sharedItems containsSemiMixedTypes="0" containsString="0" containsNumber="1" minValue="4" maxValue="23.3"/>
    </cacheField>
    <cacheField name="ano" numFmtId="0">
      <sharedItems containsSemiMixedTypes="0" containsString="0" containsNumber="1" containsInteger="1" minValue="20" maxValue="48"/>
    </cacheField>
    <cacheField name="meses" numFmtId="0">
      <sharedItems containsSemiMixedTypes="0" containsString="0" containsNumber="1" containsInteger="1" minValue="0" maxValue="11"/>
    </cacheField>
    <cacheField name="Procedência" numFmtId="0">
      <sharedItems count="3">
        <s v="interior"/>
        <s v="capital"/>
        <s v="outr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Fernando Bastos" refreshedDate="43332.585005555557" createdVersion="5" refreshedVersion="5" minRefreshableVersion="3" recordCount="40">
  <cacheSource type="worksheet">
    <worksheetSource ref="D1:E41" sheet="ex3"/>
  </cacheSource>
  <cacheFields count="2">
    <cacheField name="Rotatividade" numFmtId="0">
      <sharedItems count="2">
        <s v="Baixo"/>
        <s v="Alto"/>
      </sharedItems>
    </cacheField>
    <cacheField name="Salário" numFmtId="0">
      <sharedItems count="2">
        <s v="Alto"/>
        <s v="Baix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">
  <r>
    <n v="1"/>
    <s v="solteiro"/>
    <x v="0"/>
    <s v="-"/>
    <n v="4"/>
    <n v="26"/>
    <n v="3"/>
    <x v="0"/>
  </r>
  <r>
    <n v="2"/>
    <s v="casado"/>
    <x v="0"/>
    <n v="1"/>
    <n v="4.5599999999999996"/>
    <n v="32"/>
    <n v="10"/>
    <x v="1"/>
  </r>
  <r>
    <n v="3"/>
    <s v="casado"/>
    <x v="0"/>
    <n v="2"/>
    <n v="5.25"/>
    <n v="36"/>
    <n v="5"/>
    <x v="1"/>
  </r>
  <r>
    <n v="4"/>
    <s v="solteiro"/>
    <x v="1"/>
    <s v="-"/>
    <n v="5.73"/>
    <n v="20"/>
    <n v="10"/>
    <x v="2"/>
  </r>
  <r>
    <n v="5"/>
    <s v="solteiro"/>
    <x v="0"/>
    <s v="-"/>
    <n v="6.26"/>
    <n v="40"/>
    <n v="7"/>
    <x v="2"/>
  </r>
  <r>
    <n v="6"/>
    <s v="casado"/>
    <x v="0"/>
    <n v="0"/>
    <n v="6.66"/>
    <n v="28"/>
    <n v="0"/>
    <x v="0"/>
  </r>
  <r>
    <n v="7"/>
    <s v="solteiro"/>
    <x v="0"/>
    <s v="-"/>
    <n v="6.86"/>
    <n v="41"/>
    <n v="0"/>
    <x v="0"/>
  </r>
  <r>
    <n v="8"/>
    <s v="solteiro"/>
    <x v="0"/>
    <s v="-"/>
    <n v="7.39"/>
    <n v="43"/>
    <n v="4"/>
    <x v="1"/>
  </r>
  <r>
    <n v="9"/>
    <s v="casado"/>
    <x v="1"/>
    <n v="1"/>
    <n v="7.59"/>
    <n v="34"/>
    <n v="10"/>
    <x v="1"/>
  </r>
  <r>
    <n v="10"/>
    <s v="solteiro"/>
    <x v="1"/>
    <s v="-"/>
    <n v="7.44"/>
    <n v="23"/>
    <n v="6"/>
    <x v="2"/>
  </r>
  <r>
    <n v="11"/>
    <s v="casado"/>
    <x v="1"/>
    <n v="2"/>
    <n v="8.1199999999999992"/>
    <n v="33"/>
    <n v="6"/>
    <x v="0"/>
  </r>
  <r>
    <n v="12"/>
    <s v="solteiro"/>
    <x v="0"/>
    <s v="-"/>
    <n v="8.4600000000000009"/>
    <n v="27"/>
    <n v="11"/>
    <x v="1"/>
  </r>
  <r>
    <n v="13"/>
    <s v="solteiro"/>
    <x v="1"/>
    <s v="-"/>
    <n v="8.74"/>
    <n v="37"/>
    <n v="5"/>
    <x v="2"/>
  </r>
  <r>
    <n v="14"/>
    <s v="casado"/>
    <x v="0"/>
    <n v="3"/>
    <n v="8.9499999999999993"/>
    <n v="44"/>
    <n v="2"/>
    <x v="2"/>
  </r>
  <r>
    <n v="15"/>
    <s v="casado"/>
    <x v="1"/>
    <n v="0"/>
    <n v="9.1300000000000008"/>
    <n v="30"/>
    <n v="5"/>
    <x v="0"/>
  </r>
  <r>
    <n v="16"/>
    <s v="solteiro"/>
    <x v="1"/>
    <s v="-"/>
    <n v="9.35"/>
    <n v="38"/>
    <n v="8"/>
    <x v="2"/>
  </r>
  <r>
    <n v="17"/>
    <s v="casado"/>
    <x v="1"/>
    <n v="1"/>
    <n v="9.77"/>
    <n v="31"/>
    <n v="7"/>
    <x v="1"/>
  </r>
  <r>
    <n v="18"/>
    <s v="casado"/>
    <x v="0"/>
    <n v="2"/>
    <n v="9.8000000000000007"/>
    <n v="39"/>
    <n v="7"/>
    <x v="2"/>
  </r>
  <r>
    <n v="19"/>
    <s v="solteiro"/>
    <x v="2"/>
    <s v="-"/>
    <n v="10.53"/>
    <n v="25"/>
    <n v="8"/>
    <x v="0"/>
  </r>
  <r>
    <n v="20"/>
    <s v="solteiro"/>
    <x v="1"/>
    <s v="-"/>
    <n v="10.76"/>
    <n v="37"/>
    <n v="4"/>
    <x v="0"/>
  </r>
  <r>
    <n v="21"/>
    <s v="casado"/>
    <x v="1"/>
    <n v="1"/>
    <n v="11.06"/>
    <n v="30"/>
    <n v="9"/>
    <x v="2"/>
  </r>
  <r>
    <n v="22"/>
    <s v="solteiro"/>
    <x v="1"/>
    <s v="-"/>
    <n v="11.59"/>
    <n v="34"/>
    <n v="2"/>
    <x v="1"/>
  </r>
  <r>
    <n v="23"/>
    <s v="solteiro"/>
    <x v="0"/>
    <s v="-"/>
    <n v="12"/>
    <n v="41"/>
    <n v="0"/>
    <x v="2"/>
  </r>
  <r>
    <n v="24"/>
    <s v="casado"/>
    <x v="2"/>
    <n v="0"/>
    <n v="12.79"/>
    <n v="26"/>
    <n v="1"/>
    <x v="2"/>
  </r>
  <r>
    <n v="25"/>
    <s v="casado"/>
    <x v="1"/>
    <n v="2"/>
    <n v="13.23"/>
    <n v="32"/>
    <n v="5"/>
    <x v="0"/>
  </r>
  <r>
    <n v="26"/>
    <s v="casado"/>
    <x v="1"/>
    <n v="2"/>
    <n v="13.6"/>
    <n v="35"/>
    <n v="0"/>
    <x v="2"/>
  </r>
  <r>
    <n v="27"/>
    <s v="solteiro"/>
    <x v="0"/>
    <s v="-"/>
    <n v="13.85"/>
    <n v="46"/>
    <n v="7"/>
    <x v="2"/>
  </r>
  <r>
    <n v="28"/>
    <s v="casado"/>
    <x v="1"/>
    <n v="0"/>
    <n v="14.69"/>
    <n v="29"/>
    <n v="8"/>
    <x v="0"/>
  </r>
  <r>
    <n v="29"/>
    <s v="casado"/>
    <x v="1"/>
    <n v="5"/>
    <n v="14.71"/>
    <n v="40"/>
    <n v="6"/>
    <x v="0"/>
  </r>
  <r>
    <n v="30"/>
    <s v="casado"/>
    <x v="1"/>
    <n v="2"/>
    <n v="15.99"/>
    <n v="35"/>
    <n v="10"/>
    <x v="1"/>
  </r>
  <r>
    <n v="31"/>
    <s v="solteiro"/>
    <x v="2"/>
    <s v="-"/>
    <n v="16.22"/>
    <n v="31"/>
    <n v="5"/>
    <x v="2"/>
  </r>
  <r>
    <n v="32"/>
    <s v="casado"/>
    <x v="1"/>
    <n v="1"/>
    <n v="16.61"/>
    <n v="36"/>
    <n v="4"/>
    <x v="0"/>
  </r>
  <r>
    <n v="33"/>
    <s v="casado"/>
    <x v="2"/>
    <n v="3"/>
    <n v="17.260000000000002"/>
    <n v="43"/>
    <n v="7"/>
    <x v="1"/>
  </r>
  <r>
    <n v="34"/>
    <s v="solteiro"/>
    <x v="2"/>
    <s v="-"/>
    <n v="18.75"/>
    <n v="33"/>
    <n v="7"/>
    <x v="1"/>
  </r>
  <r>
    <n v="35"/>
    <s v="casado"/>
    <x v="1"/>
    <n v="2"/>
    <n v="19.399999999999999"/>
    <n v="48"/>
    <n v="11"/>
    <x v="1"/>
  </r>
  <r>
    <n v="36"/>
    <s v="casado"/>
    <x v="2"/>
    <n v="3"/>
    <n v="23.3"/>
    <n v="42"/>
    <n v="2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6">
  <r>
    <n v="1"/>
    <s v="solteiro"/>
    <x v="0"/>
    <s v="-"/>
    <n v="4"/>
    <n v="26"/>
    <n v="3"/>
    <x v="0"/>
  </r>
  <r>
    <n v="2"/>
    <s v="casado"/>
    <x v="0"/>
    <n v="1"/>
    <n v="4.5599999999999996"/>
    <n v="32"/>
    <n v="10"/>
    <x v="1"/>
  </r>
  <r>
    <n v="3"/>
    <s v="casado"/>
    <x v="0"/>
    <n v="2"/>
    <n v="5.25"/>
    <n v="36"/>
    <n v="5"/>
    <x v="1"/>
  </r>
  <r>
    <n v="4"/>
    <s v="solteiro"/>
    <x v="1"/>
    <s v="-"/>
    <n v="5.73"/>
    <n v="20"/>
    <n v="10"/>
    <x v="2"/>
  </r>
  <r>
    <n v="5"/>
    <s v="solteiro"/>
    <x v="0"/>
    <s v="-"/>
    <n v="6.26"/>
    <n v="40"/>
    <n v="7"/>
    <x v="2"/>
  </r>
  <r>
    <n v="6"/>
    <s v="casado"/>
    <x v="0"/>
    <n v="0"/>
    <n v="6.66"/>
    <n v="28"/>
    <n v="0"/>
    <x v="0"/>
  </r>
  <r>
    <n v="7"/>
    <s v="solteiro"/>
    <x v="0"/>
    <s v="-"/>
    <n v="6.86"/>
    <n v="41"/>
    <n v="0"/>
    <x v="0"/>
  </r>
  <r>
    <n v="8"/>
    <s v="solteiro"/>
    <x v="0"/>
    <s v="-"/>
    <n v="7.39"/>
    <n v="43"/>
    <n v="4"/>
    <x v="1"/>
  </r>
  <r>
    <n v="9"/>
    <s v="casado"/>
    <x v="1"/>
    <n v="1"/>
    <n v="7.59"/>
    <n v="34"/>
    <n v="10"/>
    <x v="1"/>
  </r>
  <r>
    <n v="10"/>
    <s v="solteiro"/>
    <x v="1"/>
    <s v="-"/>
    <n v="7.44"/>
    <n v="23"/>
    <n v="6"/>
    <x v="2"/>
  </r>
  <r>
    <n v="11"/>
    <s v="casado"/>
    <x v="1"/>
    <n v="2"/>
    <n v="8.1199999999999992"/>
    <n v="33"/>
    <n v="6"/>
    <x v="0"/>
  </r>
  <r>
    <n v="12"/>
    <s v="solteiro"/>
    <x v="0"/>
    <s v="-"/>
    <n v="8.4600000000000009"/>
    <n v="27"/>
    <n v="11"/>
    <x v="1"/>
  </r>
  <r>
    <n v="13"/>
    <s v="solteiro"/>
    <x v="1"/>
    <s v="-"/>
    <n v="8.74"/>
    <n v="37"/>
    <n v="5"/>
    <x v="2"/>
  </r>
  <r>
    <n v="14"/>
    <s v="casado"/>
    <x v="0"/>
    <n v="3"/>
    <n v="8.9499999999999993"/>
    <n v="44"/>
    <n v="2"/>
    <x v="2"/>
  </r>
  <r>
    <n v="15"/>
    <s v="casado"/>
    <x v="1"/>
    <n v="0"/>
    <n v="9.1300000000000008"/>
    <n v="30"/>
    <n v="5"/>
    <x v="0"/>
  </r>
  <r>
    <n v="16"/>
    <s v="solteiro"/>
    <x v="1"/>
    <s v="-"/>
    <n v="9.35"/>
    <n v="38"/>
    <n v="8"/>
    <x v="2"/>
  </r>
  <r>
    <n v="17"/>
    <s v="casado"/>
    <x v="1"/>
    <n v="1"/>
    <n v="9.77"/>
    <n v="31"/>
    <n v="7"/>
    <x v="1"/>
  </r>
  <r>
    <n v="18"/>
    <s v="casado"/>
    <x v="0"/>
    <n v="2"/>
    <n v="9.8000000000000007"/>
    <n v="39"/>
    <n v="7"/>
    <x v="2"/>
  </r>
  <r>
    <n v="19"/>
    <s v="solteiro"/>
    <x v="2"/>
    <s v="-"/>
    <n v="10.53"/>
    <n v="25"/>
    <n v="8"/>
    <x v="0"/>
  </r>
  <r>
    <n v="20"/>
    <s v="solteiro"/>
    <x v="1"/>
    <s v="-"/>
    <n v="10.76"/>
    <n v="37"/>
    <n v="4"/>
    <x v="0"/>
  </r>
  <r>
    <n v="21"/>
    <s v="casado"/>
    <x v="1"/>
    <n v="1"/>
    <n v="11.06"/>
    <n v="30"/>
    <n v="9"/>
    <x v="2"/>
  </r>
  <r>
    <n v="22"/>
    <s v="solteiro"/>
    <x v="1"/>
    <s v="-"/>
    <n v="11.59"/>
    <n v="34"/>
    <n v="2"/>
    <x v="1"/>
  </r>
  <r>
    <n v="23"/>
    <s v="solteiro"/>
    <x v="0"/>
    <s v="-"/>
    <n v="12"/>
    <n v="41"/>
    <n v="0"/>
    <x v="2"/>
  </r>
  <r>
    <n v="24"/>
    <s v="casado"/>
    <x v="2"/>
    <n v="0"/>
    <n v="12.79"/>
    <n v="26"/>
    <n v="1"/>
    <x v="2"/>
  </r>
  <r>
    <n v="25"/>
    <s v="casado"/>
    <x v="1"/>
    <n v="2"/>
    <n v="13.23"/>
    <n v="32"/>
    <n v="5"/>
    <x v="0"/>
  </r>
  <r>
    <n v="26"/>
    <s v="casado"/>
    <x v="1"/>
    <n v="2"/>
    <n v="13.6"/>
    <n v="35"/>
    <n v="0"/>
    <x v="2"/>
  </r>
  <r>
    <n v="27"/>
    <s v="solteiro"/>
    <x v="0"/>
    <s v="-"/>
    <n v="13.85"/>
    <n v="46"/>
    <n v="7"/>
    <x v="2"/>
  </r>
  <r>
    <n v="28"/>
    <s v="casado"/>
    <x v="1"/>
    <n v="0"/>
    <n v="14.69"/>
    <n v="29"/>
    <n v="8"/>
    <x v="0"/>
  </r>
  <r>
    <n v="29"/>
    <s v="casado"/>
    <x v="1"/>
    <n v="5"/>
    <n v="14.71"/>
    <n v="40"/>
    <n v="6"/>
    <x v="0"/>
  </r>
  <r>
    <n v="30"/>
    <s v="casado"/>
    <x v="1"/>
    <n v="2"/>
    <n v="15.99"/>
    <n v="35"/>
    <n v="10"/>
    <x v="1"/>
  </r>
  <r>
    <n v="31"/>
    <s v="solteiro"/>
    <x v="2"/>
    <s v="-"/>
    <n v="16.22"/>
    <n v="31"/>
    <n v="5"/>
    <x v="2"/>
  </r>
  <r>
    <n v="32"/>
    <s v="casado"/>
    <x v="1"/>
    <n v="1"/>
    <n v="16.61"/>
    <n v="36"/>
    <n v="4"/>
    <x v="0"/>
  </r>
  <r>
    <n v="33"/>
    <s v="casado"/>
    <x v="2"/>
    <n v="3"/>
    <n v="17.260000000000002"/>
    <n v="43"/>
    <n v="7"/>
    <x v="1"/>
  </r>
  <r>
    <n v="34"/>
    <s v="solteiro"/>
    <x v="2"/>
    <s v="-"/>
    <n v="18.75"/>
    <n v="33"/>
    <n v="7"/>
    <x v="1"/>
  </r>
  <r>
    <n v="35"/>
    <s v="casado"/>
    <x v="1"/>
    <n v="2"/>
    <n v="19.399999999999999"/>
    <n v="48"/>
    <n v="11"/>
    <x v="1"/>
  </r>
  <r>
    <n v="36"/>
    <s v="casado"/>
    <x v="2"/>
    <n v="3"/>
    <n v="23.3"/>
    <n v="42"/>
    <n v="2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40">
  <r>
    <x v="0"/>
    <x v="0"/>
  </r>
  <r>
    <x v="1"/>
    <x v="1"/>
  </r>
  <r>
    <x v="0"/>
    <x v="0"/>
  </r>
  <r>
    <x v="1"/>
    <x v="1"/>
  </r>
  <r>
    <x v="0"/>
    <x v="0"/>
  </r>
  <r>
    <x v="0"/>
    <x v="1"/>
  </r>
  <r>
    <x v="1"/>
    <x v="0"/>
  </r>
  <r>
    <x v="0"/>
    <x v="0"/>
  </r>
  <r>
    <x v="0"/>
    <x v="1"/>
  </r>
  <r>
    <x v="1"/>
    <x v="1"/>
  </r>
  <r>
    <x v="0"/>
    <x v="0"/>
  </r>
  <r>
    <x v="1"/>
    <x v="1"/>
  </r>
  <r>
    <x v="0"/>
    <x v="0"/>
  </r>
  <r>
    <x v="0"/>
    <x v="0"/>
  </r>
  <r>
    <x v="1"/>
    <x v="1"/>
  </r>
  <r>
    <x v="1"/>
    <x v="1"/>
  </r>
  <r>
    <x v="0"/>
    <x v="0"/>
  </r>
  <r>
    <x v="0"/>
    <x v="0"/>
  </r>
  <r>
    <x v="0"/>
    <x v="1"/>
  </r>
  <r>
    <x v="0"/>
    <x v="1"/>
  </r>
  <r>
    <x v="0"/>
    <x v="0"/>
  </r>
  <r>
    <x v="1"/>
    <x v="1"/>
  </r>
  <r>
    <x v="1"/>
    <x v="1"/>
  </r>
  <r>
    <x v="0"/>
    <x v="0"/>
  </r>
  <r>
    <x v="0"/>
    <x v="0"/>
  </r>
  <r>
    <x v="1"/>
    <x v="1"/>
  </r>
  <r>
    <x v="1"/>
    <x v="1"/>
  </r>
  <r>
    <x v="0"/>
    <x v="0"/>
  </r>
  <r>
    <x v="1"/>
    <x v="0"/>
  </r>
  <r>
    <x v="1"/>
    <x v="0"/>
  </r>
  <r>
    <x v="0"/>
    <x v="1"/>
  </r>
  <r>
    <x v="0"/>
    <x v="1"/>
  </r>
  <r>
    <x v="1"/>
    <x v="1"/>
  </r>
  <r>
    <x v="0"/>
    <x v="0"/>
  </r>
  <r>
    <x v="1"/>
    <x v="1"/>
  </r>
  <r>
    <x v="1"/>
    <x v="1"/>
  </r>
  <r>
    <x v="0"/>
    <x v="0"/>
  </r>
  <r>
    <x v="1"/>
    <x v="1"/>
  </r>
  <r>
    <x v="0"/>
    <x v="0"/>
  </r>
  <r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Tabela dinâmica5" cacheId="12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J21:N26" firstHeaderRow="1" firstDataRow="2" firstDataCol="1"/>
  <pivotFields count="8">
    <pivotField showAll="0"/>
    <pivotField showAll="0"/>
    <pivotField axis="axisCol" dataField="1" showAll="0">
      <items count="4">
        <item x="0"/>
        <item x="1"/>
        <item x="2"/>
        <item t="default"/>
      </items>
    </pivotField>
    <pivotField showAll="0"/>
    <pivotField numFmtId="2" showAll="0"/>
    <pivotField showAll="0"/>
    <pivotField showAll="0"/>
    <pivotField axis="axisRow" showAll="0">
      <items count="4">
        <item x="1"/>
        <item x="0"/>
        <item x="2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Contagem de Grau de instrução" fld="2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ela dinâmica4" cacheId="12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J10:N15" firstHeaderRow="1" firstDataRow="2" firstDataCol="1"/>
  <pivotFields count="8">
    <pivotField showAll="0"/>
    <pivotField showAll="0"/>
    <pivotField axis="axisCol" dataField="1" showAll="0">
      <items count="4">
        <item x="0"/>
        <item x="1"/>
        <item x="2"/>
        <item t="default"/>
      </items>
    </pivotField>
    <pivotField showAll="0"/>
    <pivotField numFmtId="2" showAll="0"/>
    <pivotField showAll="0"/>
    <pivotField showAll="0"/>
    <pivotField axis="axisRow" showAll="0">
      <items count="4">
        <item x="1"/>
        <item x="0"/>
        <item x="2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Contagem de Grau de instrução" fld="2" subtotal="count" showDataAs="percentOfTotal" baseField="0" baseItem="0" numFmtId="10"/>
  </dataFields>
  <formats count="2">
    <format dxfId="1">
      <pivotArea field="2" grandRow="1" outline="0" collapsedLevelsAreSubtotals="1" axis="axisCol" fieldPosition="0">
        <references count="1">
          <reference field="2" count="0" selected="0"/>
        </references>
      </pivotArea>
    </format>
    <format dxfId="0">
      <pivotArea collapsedLevelsAreSubtotals="1" fieldPosition="0">
        <references count="1">
          <reference field="7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Tabela dinâmica3" cacheId="12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J2:N7" firstHeaderRow="1" firstDataRow="2" firstDataCol="1"/>
  <pivotFields count="8">
    <pivotField showAll="0"/>
    <pivotField showAll="0"/>
    <pivotField axis="axisCol" dataField="1" showAll="0">
      <items count="4">
        <item x="0"/>
        <item x="1"/>
        <item x="2"/>
        <item t="default"/>
      </items>
    </pivotField>
    <pivotField showAll="0"/>
    <pivotField numFmtId="2" showAll="0"/>
    <pivotField showAll="0"/>
    <pivotField showAll="0"/>
    <pivotField axis="axisRow" showAll="0">
      <items count="4">
        <item x="1"/>
        <item x="0"/>
        <item x="2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Contagem de Grau de instruçã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Tabela dinâmica6" cacheId="16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J2:N7" firstHeaderRow="1" firstDataRow="2" firstDataCol="1"/>
  <pivotFields count="8">
    <pivotField showAll="0"/>
    <pivotField showAll="0"/>
    <pivotField axis="axisCol" dataField="1" showAll="0">
      <items count="4">
        <item x="0"/>
        <item x="1"/>
        <item x="2"/>
        <item t="default"/>
      </items>
    </pivotField>
    <pivotField showAll="0"/>
    <pivotField numFmtId="2" showAll="0"/>
    <pivotField showAll="0"/>
    <pivotField showAll="0"/>
    <pivotField axis="axisRow" showAll="0">
      <items count="4">
        <item x="1"/>
        <item x="0"/>
        <item x="2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Contagem de Grau de instruçã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Tabela dinâmica13" cacheId="28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 rowHeaderCaption="Salário" colHeaderCaption="Rotatividade">
  <location ref="L14:O18" firstHeaderRow="1" firstDataRow="2" firstDataCol="1"/>
  <pivotFields count="2">
    <pivotField axis="axisCol" showAll="0">
      <items count="3">
        <item x="1"/>
        <item x="0"/>
        <item t="default"/>
      </items>
    </pivotField>
    <pivotField axis="axisRow" dataField="1" showAll="0">
      <items count="3">
        <item x="0"/>
        <item x="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Bidimensional" fld="1" subtotal="count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Tabela dinâmica12" cacheId="28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 rowHeaderCaption="Salário" colHeaderCaption="Rotatividade">
  <location ref="L8:O12" firstHeaderRow="1" firstDataRow="2" firstDataCol="1"/>
  <pivotFields count="2">
    <pivotField axis="axisCol" showAll="0">
      <items count="3">
        <item x="1"/>
        <item x="0"/>
        <item t="default"/>
      </items>
    </pivotField>
    <pivotField axis="axisRow" dataField="1" showAll="0">
      <items count="3">
        <item x="0"/>
        <item x="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Bidimensional" fld="1" subtotal="count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Tabela dinâmica11" cacheId="28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 rowHeaderCaption="Salário" colHeaderCaption="Rotatividade">
  <location ref="G8:J12" firstHeaderRow="1" firstDataRow="2" firstDataCol="1"/>
  <pivotFields count="2">
    <pivotField axis="axisCol" showAll="0">
      <items count="3">
        <item x="1"/>
        <item x="0"/>
        <item t="default"/>
      </items>
    </pivotField>
    <pivotField axis="axisRow" dataField="1" showAll="0">
      <items count="3">
        <item x="0"/>
        <item x="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Bidimensional" fld="1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Tabela dinâmica9" cacheId="28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 rowHeaderCaption="Salário" colHeaderCaption="Rotatividade">
  <location ref="G2:J6" firstHeaderRow="1" firstDataRow="2" firstDataCol="1"/>
  <pivotFields count="2">
    <pivotField axis="axisCol" showAll="0">
      <items count="3">
        <item x="1"/>
        <item x="0"/>
        <item t="default"/>
      </items>
    </pivotField>
    <pivotField axis="axisRow" dataField="1" showAll="0">
      <items count="3">
        <item x="0"/>
        <item x="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Bidimensional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7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5" Type="http://schemas.openxmlformats.org/officeDocument/2006/relationships/printerSettings" Target="../printerSettings/printerSettings1.bin"/><Relationship Id="rId4" Type="http://schemas.openxmlformats.org/officeDocument/2006/relationships/pivotTable" Target="../pivotTables/pivotTable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activeCell="J18" sqref="J18"/>
    </sheetView>
  </sheetViews>
  <sheetFormatPr defaultRowHeight="15" x14ac:dyDescent="0.25"/>
  <cols>
    <col min="1" max="1" width="8.85546875" bestFit="1" customWidth="1"/>
    <col min="2" max="2" width="12" bestFit="1" customWidth="1"/>
    <col min="3" max="3" width="17.85546875" bestFit="1" customWidth="1"/>
    <col min="4" max="4" width="10.42578125" bestFit="1" customWidth="1"/>
    <col min="5" max="5" width="18.28515625" bestFit="1" customWidth="1"/>
    <col min="6" max="6" width="4.42578125" bestFit="1" customWidth="1"/>
    <col min="7" max="7" width="7.42578125" bestFit="1" customWidth="1"/>
    <col min="8" max="8" width="12.7109375" bestFit="1" customWidth="1"/>
    <col min="9" max="9" width="12.7109375" customWidth="1"/>
    <col min="10" max="10" width="29.28515625" customWidth="1"/>
    <col min="11" max="11" width="19.5703125" customWidth="1"/>
    <col min="12" max="12" width="7.140625" customWidth="1"/>
    <col min="13" max="13" width="8.42578125" customWidth="1"/>
    <col min="14" max="14" width="10.7109375" customWidth="1"/>
  </cols>
  <sheetData>
    <row r="1" spans="1:18" x14ac:dyDescent="0.25">
      <c r="F1" s="3" t="s">
        <v>5</v>
      </c>
      <c r="G1" s="3"/>
      <c r="I1" s="8" t="s">
        <v>23</v>
      </c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4" t="s">
        <v>7</v>
      </c>
      <c r="G2" s="4" t="s">
        <v>8</v>
      </c>
      <c r="H2" s="1" t="s">
        <v>6</v>
      </c>
      <c r="I2" s="8"/>
      <c r="J2" s="13" t="s">
        <v>22</v>
      </c>
      <c r="K2" s="13" t="s">
        <v>21</v>
      </c>
      <c r="R2" s="12"/>
    </row>
    <row r="3" spans="1:18" x14ac:dyDescent="0.25">
      <c r="A3" s="6">
        <v>1</v>
      </c>
      <c r="B3" s="6" t="s">
        <v>9</v>
      </c>
      <c r="C3" s="6" t="s">
        <v>10</v>
      </c>
      <c r="D3" s="6" t="s">
        <v>11</v>
      </c>
      <c r="E3" s="7">
        <v>4</v>
      </c>
      <c r="F3" s="6">
        <v>26</v>
      </c>
      <c r="G3" s="6">
        <v>3</v>
      </c>
      <c r="H3" s="6" t="s">
        <v>12</v>
      </c>
      <c r="I3" s="6"/>
      <c r="J3" s="13" t="s">
        <v>19</v>
      </c>
      <c r="K3" t="s">
        <v>10</v>
      </c>
      <c r="L3" t="s">
        <v>15</v>
      </c>
      <c r="M3" t="s">
        <v>17</v>
      </c>
      <c r="N3" t="s">
        <v>20</v>
      </c>
      <c r="R3" s="12"/>
    </row>
    <row r="4" spans="1:18" x14ac:dyDescent="0.25">
      <c r="A4" s="6">
        <v>2</v>
      </c>
      <c r="B4" s="6" t="s">
        <v>13</v>
      </c>
      <c r="C4" s="6" t="s">
        <v>10</v>
      </c>
      <c r="D4" s="6">
        <v>1</v>
      </c>
      <c r="E4" s="7">
        <v>4.5599999999999996</v>
      </c>
      <c r="F4" s="6">
        <v>32</v>
      </c>
      <c r="G4" s="6">
        <v>10</v>
      </c>
      <c r="H4" s="6" t="s">
        <v>14</v>
      </c>
      <c r="I4" s="6"/>
      <c r="J4" s="14" t="s">
        <v>14</v>
      </c>
      <c r="K4" s="15">
        <v>4</v>
      </c>
      <c r="L4" s="15">
        <v>5</v>
      </c>
      <c r="M4" s="15">
        <v>2</v>
      </c>
      <c r="N4" s="15">
        <v>11</v>
      </c>
      <c r="R4" s="12"/>
    </row>
    <row r="5" spans="1:18" x14ac:dyDescent="0.25">
      <c r="A5" s="6">
        <v>3</v>
      </c>
      <c r="B5" s="6" t="s">
        <v>13</v>
      </c>
      <c r="C5" s="6" t="s">
        <v>10</v>
      </c>
      <c r="D5" s="6">
        <v>2</v>
      </c>
      <c r="E5" s="7">
        <v>5.25</v>
      </c>
      <c r="F5" s="6">
        <v>36</v>
      </c>
      <c r="G5" s="6">
        <v>5</v>
      </c>
      <c r="H5" s="6" t="s">
        <v>14</v>
      </c>
      <c r="I5" s="6"/>
      <c r="J5" s="14" t="s">
        <v>12</v>
      </c>
      <c r="K5" s="15">
        <v>3</v>
      </c>
      <c r="L5" s="15">
        <v>7</v>
      </c>
      <c r="M5" s="15">
        <v>2</v>
      </c>
      <c r="N5" s="15">
        <v>12</v>
      </c>
      <c r="R5" s="12"/>
    </row>
    <row r="6" spans="1:18" x14ac:dyDescent="0.25">
      <c r="A6" s="6">
        <v>4</v>
      </c>
      <c r="B6" s="6" t="s">
        <v>9</v>
      </c>
      <c r="C6" s="6" t="s">
        <v>15</v>
      </c>
      <c r="D6" s="6" t="s">
        <v>11</v>
      </c>
      <c r="E6" s="7">
        <v>5.73</v>
      </c>
      <c r="F6" s="6">
        <v>20</v>
      </c>
      <c r="G6" s="6">
        <v>10</v>
      </c>
      <c r="H6" s="6" t="s">
        <v>16</v>
      </c>
      <c r="I6" s="6"/>
      <c r="J6" s="14" t="s">
        <v>16</v>
      </c>
      <c r="K6" s="15">
        <v>5</v>
      </c>
      <c r="L6" s="15">
        <v>6</v>
      </c>
      <c r="M6" s="15">
        <v>2</v>
      </c>
      <c r="N6" s="15">
        <v>13</v>
      </c>
      <c r="R6" s="12"/>
    </row>
    <row r="7" spans="1:18" x14ac:dyDescent="0.25">
      <c r="A7" s="6">
        <v>5</v>
      </c>
      <c r="B7" s="6" t="s">
        <v>9</v>
      </c>
      <c r="C7" s="6" t="s">
        <v>10</v>
      </c>
      <c r="D7" s="6" t="s">
        <v>11</v>
      </c>
      <c r="E7" s="7">
        <v>6.26</v>
      </c>
      <c r="F7" s="6">
        <v>40</v>
      </c>
      <c r="G7" s="6">
        <v>7</v>
      </c>
      <c r="H7" s="6" t="s">
        <v>16</v>
      </c>
      <c r="I7" s="6"/>
      <c r="J7" s="14" t="s">
        <v>20</v>
      </c>
      <c r="K7" s="15">
        <v>12</v>
      </c>
      <c r="L7" s="15">
        <v>18</v>
      </c>
      <c r="M7" s="15">
        <v>6</v>
      </c>
      <c r="N7" s="15">
        <v>36</v>
      </c>
      <c r="R7" s="12"/>
    </row>
    <row r="8" spans="1:18" x14ac:dyDescent="0.25">
      <c r="A8" s="6">
        <v>6</v>
      </c>
      <c r="B8" s="6" t="s">
        <v>13</v>
      </c>
      <c r="C8" s="6" t="s">
        <v>10</v>
      </c>
      <c r="D8" s="6">
        <v>0</v>
      </c>
      <c r="E8" s="7">
        <v>6.66</v>
      </c>
      <c r="F8" s="6">
        <v>28</v>
      </c>
      <c r="G8" s="6">
        <v>0</v>
      </c>
      <c r="H8" s="6" t="s">
        <v>12</v>
      </c>
      <c r="I8" s="6"/>
    </row>
    <row r="9" spans="1:18" x14ac:dyDescent="0.25">
      <c r="A9" s="6">
        <v>7</v>
      </c>
      <c r="B9" s="6" t="s">
        <v>9</v>
      </c>
      <c r="C9" s="6" t="s">
        <v>10</v>
      </c>
      <c r="D9" s="6" t="s">
        <v>11</v>
      </c>
      <c r="E9" s="7">
        <v>6.86</v>
      </c>
      <c r="F9" s="6">
        <v>41</v>
      </c>
      <c r="G9" s="6">
        <v>0</v>
      </c>
      <c r="H9" s="6" t="s">
        <v>12</v>
      </c>
      <c r="I9" s="6" t="s">
        <v>24</v>
      </c>
    </row>
    <row r="10" spans="1:18" x14ac:dyDescent="0.25">
      <c r="A10" s="6">
        <v>8</v>
      </c>
      <c r="B10" s="6" t="s">
        <v>9</v>
      </c>
      <c r="C10" s="6" t="s">
        <v>10</v>
      </c>
      <c r="D10" s="6" t="s">
        <v>11</v>
      </c>
      <c r="E10" s="7">
        <v>7.39</v>
      </c>
      <c r="F10" s="6">
        <v>43</v>
      </c>
      <c r="G10" s="6">
        <v>4</v>
      </c>
      <c r="H10" s="6" t="s">
        <v>14</v>
      </c>
      <c r="I10" s="6"/>
      <c r="J10" s="13" t="s">
        <v>22</v>
      </c>
      <c r="K10" s="13" t="s">
        <v>21</v>
      </c>
    </row>
    <row r="11" spans="1:18" x14ac:dyDescent="0.25">
      <c r="A11" s="6">
        <v>9</v>
      </c>
      <c r="B11" s="6" t="s">
        <v>13</v>
      </c>
      <c r="C11" s="6" t="s">
        <v>15</v>
      </c>
      <c r="D11" s="6">
        <v>1</v>
      </c>
      <c r="E11" s="7">
        <v>7.59</v>
      </c>
      <c r="F11" s="6">
        <v>34</v>
      </c>
      <c r="G11" s="6">
        <v>10</v>
      </c>
      <c r="H11" s="6" t="s">
        <v>14</v>
      </c>
      <c r="I11" s="6"/>
      <c r="J11" s="13" t="s">
        <v>19</v>
      </c>
      <c r="K11" t="s">
        <v>10</v>
      </c>
      <c r="L11" t="s">
        <v>15</v>
      </c>
      <c r="M11" t="s">
        <v>17</v>
      </c>
      <c r="N11" t="s">
        <v>20</v>
      </c>
    </row>
    <row r="12" spans="1:18" x14ac:dyDescent="0.25">
      <c r="A12" s="6">
        <v>10</v>
      </c>
      <c r="B12" s="6" t="s">
        <v>9</v>
      </c>
      <c r="C12" s="6" t="s">
        <v>15</v>
      </c>
      <c r="D12" s="6" t="s">
        <v>11</v>
      </c>
      <c r="E12" s="7">
        <v>7.44</v>
      </c>
      <c r="F12" s="6">
        <v>23</v>
      </c>
      <c r="G12" s="6">
        <v>6</v>
      </c>
      <c r="H12" s="6" t="s">
        <v>16</v>
      </c>
      <c r="I12" s="6"/>
      <c r="J12" s="14" t="s">
        <v>14</v>
      </c>
      <c r="K12" s="17">
        <v>0.1111111111111111</v>
      </c>
      <c r="L12" s="17">
        <v>0.1388888888888889</v>
      </c>
      <c r="M12" s="17">
        <v>5.5555555555555552E-2</v>
      </c>
      <c r="N12" s="17">
        <v>0.30555555555555558</v>
      </c>
    </row>
    <row r="13" spans="1:18" x14ac:dyDescent="0.25">
      <c r="A13" s="6">
        <v>11</v>
      </c>
      <c r="B13" s="6" t="s">
        <v>13</v>
      </c>
      <c r="C13" s="6" t="s">
        <v>15</v>
      </c>
      <c r="D13" s="6">
        <v>2</v>
      </c>
      <c r="E13" s="7">
        <v>8.1199999999999992</v>
      </c>
      <c r="F13" s="6">
        <v>33</v>
      </c>
      <c r="G13" s="6">
        <v>6</v>
      </c>
      <c r="H13" s="6" t="s">
        <v>12</v>
      </c>
      <c r="I13" s="6"/>
      <c r="J13" s="14" t="s">
        <v>12</v>
      </c>
      <c r="K13" s="17">
        <v>8.3333333333333329E-2</v>
      </c>
      <c r="L13" s="17">
        <v>0.19444444444444445</v>
      </c>
      <c r="M13" s="17">
        <v>5.5555555555555552E-2</v>
      </c>
      <c r="N13" s="17">
        <v>0.33333333333333331</v>
      </c>
    </row>
    <row r="14" spans="1:18" x14ac:dyDescent="0.25">
      <c r="A14" s="6">
        <v>12</v>
      </c>
      <c r="B14" s="6" t="s">
        <v>9</v>
      </c>
      <c r="C14" s="6" t="s">
        <v>10</v>
      </c>
      <c r="D14" s="6" t="s">
        <v>11</v>
      </c>
      <c r="E14" s="7">
        <v>8.4600000000000009</v>
      </c>
      <c r="F14" s="6">
        <v>27</v>
      </c>
      <c r="G14" s="6">
        <v>11</v>
      </c>
      <c r="H14" s="6" t="s">
        <v>14</v>
      </c>
      <c r="I14" s="6"/>
      <c r="J14" s="14" t="s">
        <v>16</v>
      </c>
      <c r="K14" s="17">
        <v>0.1388888888888889</v>
      </c>
      <c r="L14" s="17">
        <v>0.16666666666666666</v>
      </c>
      <c r="M14" s="17">
        <v>5.5555555555555552E-2</v>
      </c>
      <c r="N14" s="17">
        <v>0.3611111111111111</v>
      </c>
    </row>
    <row r="15" spans="1:18" x14ac:dyDescent="0.25">
      <c r="A15" s="6">
        <v>13</v>
      </c>
      <c r="B15" s="6" t="s">
        <v>9</v>
      </c>
      <c r="C15" s="6" t="s">
        <v>15</v>
      </c>
      <c r="D15" s="6" t="s">
        <v>11</v>
      </c>
      <c r="E15" s="7">
        <v>8.74</v>
      </c>
      <c r="F15" s="6">
        <v>37</v>
      </c>
      <c r="G15" s="6">
        <v>5</v>
      </c>
      <c r="H15" s="6" t="s">
        <v>16</v>
      </c>
      <c r="I15" s="6"/>
      <c r="J15" s="14" t="s">
        <v>20</v>
      </c>
      <c r="K15" s="18">
        <v>0.33333333333333331</v>
      </c>
      <c r="L15" s="18">
        <v>0.5</v>
      </c>
      <c r="M15" s="18">
        <v>0.16666666666666666</v>
      </c>
      <c r="N15" s="16">
        <v>1</v>
      </c>
    </row>
    <row r="16" spans="1:18" x14ac:dyDescent="0.25">
      <c r="A16" s="6">
        <v>14</v>
      </c>
      <c r="B16" s="6" t="s">
        <v>13</v>
      </c>
      <c r="C16" s="6" t="s">
        <v>10</v>
      </c>
      <c r="D16" s="6">
        <v>3</v>
      </c>
      <c r="E16" s="7">
        <v>8.9499999999999993</v>
      </c>
      <c r="F16" s="6">
        <v>44</v>
      </c>
      <c r="G16" s="6">
        <v>2</v>
      </c>
      <c r="H16" s="6" t="s">
        <v>16</v>
      </c>
      <c r="I16" s="6"/>
    </row>
    <row r="17" spans="1:14" x14ac:dyDescent="0.25">
      <c r="A17" s="6">
        <v>15</v>
      </c>
      <c r="B17" s="6" t="s">
        <v>13</v>
      </c>
      <c r="C17" s="6" t="s">
        <v>15</v>
      </c>
      <c r="D17" s="6">
        <v>0</v>
      </c>
      <c r="E17" s="7">
        <v>9.1300000000000008</v>
      </c>
      <c r="F17" s="6">
        <v>30</v>
      </c>
      <c r="G17" s="6">
        <v>5</v>
      </c>
      <c r="H17" s="6" t="s">
        <v>12</v>
      </c>
      <c r="I17" s="6" t="s">
        <v>25</v>
      </c>
    </row>
    <row r="18" spans="1:14" x14ac:dyDescent="0.25">
      <c r="A18" s="6">
        <v>16</v>
      </c>
      <c r="B18" s="6" t="s">
        <v>9</v>
      </c>
      <c r="C18" s="6" t="s">
        <v>15</v>
      </c>
      <c r="D18" s="6" t="s">
        <v>11</v>
      </c>
      <c r="E18" s="7">
        <v>9.35</v>
      </c>
      <c r="F18" s="6">
        <v>38</v>
      </c>
      <c r="G18" s="6">
        <v>8</v>
      </c>
      <c r="H18" s="6" t="s">
        <v>16</v>
      </c>
      <c r="I18" s="6"/>
      <c r="J18" s="18">
        <v>0.19</v>
      </c>
    </row>
    <row r="19" spans="1:14" x14ac:dyDescent="0.25">
      <c r="A19" s="6">
        <v>17</v>
      </c>
      <c r="B19" s="6" t="s">
        <v>13</v>
      </c>
      <c r="C19" s="6" t="s">
        <v>15</v>
      </c>
      <c r="D19" s="6">
        <v>1</v>
      </c>
      <c r="E19" s="7">
        <v>9.77</v>
      </c>
      <c r="F19" s="6">
        <v>31</v>
      </c>
      <c r="G19" s="6">
        <v>7</v>
      </c>
      <c r="H19" s="6" t="s">
        <v>14</v>
      </c>
      <c r="I19" s="6"/>
    </row>
    <row r="20" spans="1:14" x14ac:dyDescent="0.25">
      <c r="A20" s="6">
        <v>18</v>
      </c>
      <c r="B20" s="6" t="s">
        <v>13</v>
      </c>
      <c r="C20" s="6" t="s">
        <v>10</v>
      </c>
      <c r="D20" s="6">
        <v>2</v>
      </c>
      <c r="E20" s="7">
        <v>9.8000000000000007</v>
      </c>
      <c r="F20" s="6">
        <v>39</v>
      </c>
      <c r="G20" s="6">
        <v>7</v>
      </c>
      <c r="H20" s="6" t="s">
        <v>16</v>
      </c>
      <c r="I20" s="6"/>
    </row>
    <row r="21" spans="1:14" x14ac:dyDescent="0.25">
      <c r="A21" s="6">
        <v>19</v>
      </c>
      <c r="B21" s="6" t="s">
        <v>9</v>
      </c>
      <c r="C21" s="6" t="s">
        <v>17</v>
      </c>
      <c r="D21" s="6" t="s">
        <v>11</v>
      </c>
      <c r="E21" s="7">
        <v>10.53</v>
      </c>
      <c r="F21" s="6">
        <v>25</v>
      </c>
      <c r="G21" s="6">
        <v>8</v>
      </c>
      <c r="H21" s="6" t="s">
        <v>12</v>
      </c>
      <c r="I21" s="6" t="s">
        <v>26</v>
      </c>
      <c r="J21" s="13" t="s">
        <v>22</v>
      </c>
      <c r="K21" s="13" t="s">
        <v>21</v>
      </c>
    </row>
    <row r="22" spans="1:14" x14ac:dyDescent="0.25">
      <c r="A22" s="6">
        <v>20</v>
      </c>
      <c r="B22" s="6" t="s">
        <v>9</v>
      </c>
      <c r="C22" s="6" t="s">
        <v>15</v>
      </c>
      <c r="D22" s="6" t="s">
        <v>11</v>
      </c>
      <c r="E22" s="7">
        <v>10.76</v>
      </c>
      <c r="F22" s="6">
        <v>37</v>
      </c>
      <c r="G22" s="6">
        <v>4</v>
      </c>
      <c r="H22" s="6" t="s">
        <v>12</v>
      </c>
      <c r="I22" s="6"/>
      <c r="J22" s="13" t="s">
        <v>19</v>
      </c>
      <c r="K22" t="s">
        <v>10</v>
      </c>
      <c r="L22" t="s">
        <v>15</v>
      </c>
      <c r="M22" t="s">
        <v>17</v>
      </c>
      <c r="N22" t="s">
        <v>20</v>
      </c>
    </row>
    <row r="23" spans="1:14" x14ac:dyDescent="0.25">
      <c r="A23" s="6">
        <v>21</v>
      </c>
      <c r="B23" s="6" t="s">
        <v>13</v>
      </c>
      <c r="C23" s="6" t="s">
        <v>15</v>
      </c>
      <c r="D23" s="6">
        <v>1</v>
      </c>
      <c r="E23" s="7">
        <v>11.06</v>
      </c>
      <c r="F23" s="6">
        <v>30</v>
      </c>
      <c r="G23" s="6">
        <v>9</v>
      </c>
      <c r="H23" s="6" t="s">
        <v>16</v>
      </c>
      <c r="I23" s="6"/>
      <c r="J23" s="14" t="s">
        <v>14</v>
      </c>
      <c r="K23" s="16">
        <v>0.36363636363636365</v>
      </c>
      <c r="L23" s="16">
        <v>0.45454545454545453</v>
      </c>
      <c r="M23" s="16">
        <v>0.18181818181818182</v>
      </c>
      <c r="N23" s="16">
        <v>1</v>
      </c>
    </row>
    <row r="24" spans="1:14" x14ac:dyDescent="0.25">
      <c r="A24" s="6">
        <v>22</v>
      </c>
      <c r="B24" s="6" t="s">
        <v>9</v>
      </c>
      <c r="C24" s="6" t="s">
        <v>15</v>
      </c>
      <c r="D24" s="6" t="s">
        <v>11</v>
      </c>
      <c r="E24" s="7">
        <v>11.59</v>
      </c>
      <c r="F24" s="6">
        <v>34</v>
      </c>
      <c r="G24" s="6">
        <v>2</v>
      </c>
      <c r="H24" s="6" t="s">
        <v>14</v>
      </c>
      <c r="I24" s="6"/>
      <c r="J24" s="14" t="s">
        <v>12</v>
      </c>
      <c r="K24" s="16">
        <v>0.25</v>
      </c>
      <c r="L24" s="16">
        <v>0.58333333333333337</v>
      </c>
      <c r="M24" s="16">
        <v>0.16666666666666666</v>
      </c>
      <c r="N24" s="16">
        <v>1</v>
      </c>
    </row>
    <row r="25" spans="1:14" x14ac:dyDescent="0.25">
      <c r="A25" s="6">
        <v>23</v>
      </c>
      <c r="B25" s="6" t="s">
        <v>9</v>
      </c>
      <c r="C25" s="6" t="s">
        <v>10</v>
      </c>
      <c r="D25" s="6" t="s">
        <v>11</v>
      </c>
      <c r="E25" s="7">
        <v>12</v>
      </c>
      <c r="F25" s="6">
        <v>41</v>
      </c>
      <c r="G25" s="6">
        <v>0</v>
      </c>
      <c r="H25" s="6" t="s">
        <v>16</v>
      </c>
      <c r="I25" s="6"/>
      <c r="J25" s="14" t="s">
        <v>16</v>
      </c>
      <c r="K25" s="16">
        <v>0.38461538461538464</v>
      </c>
      <c r="L25" s="16">
        <v>0.46153846153846156</v>
      </c>
      <c r="M25" s="16">
        <v>0.15384615384615385</v>
      </c>
      <c r="N25" s="16">
        <v>1</v>
      </c>
    </row>
    <row r="26" spans="1:14" x14ac:dyDescent="0.25">
      <c r="A26" s="6">
        <v>24</v>
      </c>
      <c r="B26" s="6" t="s">
        <v>13</v>
      </c>
      <c r="C26" s="6" t="s">
        <v>17</v>
      </c>
      <c r="D26" s="6">
        <v>0</v>
      </c>
      <c r="E26" s="7">
        <v>12.79</v>
      </c>
      <c r="F26" s="6">
        <v>26</v>
      </c>
      <c r="G26" s="6">
        <v>1</v>
      </c>
      <c r="H26" s="6" t="s">
        <v>16</v>
      </c>
      <c r="I26" s="6"/>
      <c r="J26" s="14" t="s">
        <v>20</v>
      </c>
      <c r="K26" s="16">
        <v>0.33333333333333331</v>
      </c>
      <c r="L26" s="16">
        <v>0.5</v>
      </c>
      <c r="M26" s="16">
        <v>0.16666666666666666</v>
      </c>
      <c r="N26" s="16">
        <v>1</v>
      </c>
    </row>
    <row r="27" spans="1:14" x14ac:dyDescent="0.25">
      <c r="A27" s="6">
        <v>25</v>
      </c>
      <c r="B27" s="6" t="s">
        <v>13</v>
      </c>
      <c r="C27" s="6" t="s">
        <v>15</v>
      </c>
      <c r="D27" s="6">
        <v>2</v>
      </c>
      <c r="E27" s="7">
        <v>13.23</v>
      </c>
      <c r="F27" s="6">
        <v>32</v>
      </c>
      <c r="G27" s="6">
        <v>5</v>
      </c>
      <c r="H27" s="6" t="s">
        <v>12</v>
      </c>
      <c r="I27" s="6"/>
    </row>
    <row r="28" spans="1:14" x14ac:dyDescent="0.25">
      <c r="A28" s="6">
        <v>26</v>
      </c>
      <c r="B28" s="6" t="s">
        <v>13</v>
      </c>
      <c r="C28" s="6" t="s">
        <v>15</v>
      </c>
      <c r="D28" s="6">
        <v>2</v>
      </c>
      <c r="E28" s="7">
        <v>13.6</v>
      </c>
      <c r="F28" s="6">
        <v>35</v>
      </c>
      <c r="G28" s="6">
        <v>0</v>
      </c>
      <c r="H28" s="6" t="s">
        <v>16</v>
      </c>
      <c r="I28" s="6"/>
      <c r="J28" s="16">
        <v>0.58330000000000004</v>
      </c>
    </row>
    <row r="29" spans="1:14" x14ac:dyDescent="0.25">
      <c r="A29" s="6">
        <v>27</v>
      </c>
      <c r="B29" s="6" t="s">
        <v>9</v>
      </c>
      <c r="C29" s="6" t="s">
        <v>10</v>
      </c>
      <c r="D29" s="6" t="s">
        <v>11</v>
      </c>
      <c r="E29" s="7">
        <v>13.85</v>
      </c>
      <c r="F29" s="6">
        <v>46</v>
      </c>
      <c r="G29" s="6">
        <v>7</v>
      </c>
      <c r="H29" s="6" t="s">
        <v>16</v>
      </c>
      <c r="I29" s="6"/>
    </row>
    <row r="30" spans="1:14" x14ac:dyDescent="0.25">
      <c r="A30" s="6">
        <v>28</v>
      </c>
      <c r="B30" s="6" t="s">
        <v>13</v>
      </c>
      <c r="C30" s="6" t="s">
        <v>15</v>
      </c>
      <c r="D30" s="6">
        <v>0</v>
      </c>
      <c r="E30" s="7">
        <v>14.69</v>
      </c>
      <c r="F30" s="6">
        <v>29</v>
      </c>
      <c r="G30" s="6">
        <v>8</v>
      </c>
      <c r="H30" s="6" t="s">
        <v>12</v>
      </c>
      <c r="I30" s="6"/>
    </row>
    <row r="31" spans="1:14" x14ac:dyDescent="0.25">
      <c r="A31" s="6">
        <v>29</v>
      </c>
      <c r="B31" s="6" t="s">
        <v>13</v>
      </c>
      <c r="C31" s="6" t="s">
        <v>15</v>
      </c>
      <c r="D31" s="6">
        <v>5</v>
      </c>
      <c r="E31" s="7">
        <v>14.71</v>
      </c>
      <c r="F31" s="6">
        <v>40</v>
      </c>
      <c r="G31" s="6">
        <v>6</v>
      </c>
      <c r="H31" s="6" t="s">
        <v>12</v>
      </c>
      <c r="I31" s="6"/>
    </row>
    <row r="32" spans="1:14" x14ac:dyDescent="0.25">
      <c r="A32" s="6">
        <v>30</v>
      </c>
      <c r="B32" s="6" t="s">
        <v>13</v>
      </c>
      <c r="C32" s="6" t="s">
        <v>15</v>
      </c>
      <c r="D32" s="6">
        <v>2</v>
      </c>
      <c r="E32" s="7">
        <v>15.99</v>
      </c>
      <c r="F32" s="6">
        <v>35</v>
      </c>
      <c r="G32" s="6">
        <v>10</v>
      </c>
      <c r="H32" s="6" t="s">
        <v>14</v>
      </c>
      <c r="I32" s="6"/>
    </row>
    <row r="33" spans="1:9" x14ac:dyDescent="0.25">
      <c r="A33" s="6">
        <v>31</v>
      </c>
      <c r="B33" s="6" t="s">
        <v>9</v>
      </c>
      <c r="C33" s="6" t="s">
        <v>17</v>
      </c>
      <c r="D33" s="6" t="s">
        <v>11</v>
      </c>
      <c r="E33" s="7">
        <v>16.22</v>
      </c>
      <c r="F33" s="6">
        <v>31</v>
      </c>
      <c r="G33" s="6">
        <v>5</v>
      </c>
      <c r="H33" s="6" t="s">
        <v>16</v>
      </c>
      <c r="I33" s="6"/>
    </row>
    <row r="34" spans="1:9" x14ac:dyDescent="0.25">
      <c r="A34" s="6">
        <v>32</v>
      </c>
      <c r="B34" s="6" t="s">
        <v>13</v>
      </c>
      <c r="C34" s="6" t="s">
        <v>15</v>
      </c>
      <c r="D34" s="6">
        <v>1</v>
      </c>
      <c r="E34" s="7">
        <v>16.61</v>
      </c>
      <c r="F34" s="6">
        <v>36</v>
      </c>
      <c r="G34" s="6">
        <v>4</v>
      </c>
      <c r="H34" s="6" t="s">
        <v>12</v>
      </c>
      <c r="I34" s="6"/>
    </row>
    <row r="35" spans="1:9" x14ac:dyDescent="0.25">
      <c r="A35" s="6">
        <v>33</v>
      </c>
      <c r="B35" s="6" t="s">
        <v>13</v>
      </c>
      <c r="C35" s="6" t="s">
        <v>17</v>
      </c>
      <c r="D35" s="6">
        <v>3</v>
      </c>
      <c r="E35" s="7">
        <v>17.260000000000002</v>
      </c>
      <c r="F35" s="6">
        <v>43</v>
      </c>
      <c r="G35" s="6">
        <v>7</v>
      </c>
      <c r="H35" s="6" t="s">
        <v>14</v>
      </c>
      <c r="I35" s="6"/>
    </row>
    <row r="36" spans="1:9" x14ac:dyDescent="0.25">
      <c r="A36" s="6">
        <v>34</v>
      </c>
      <c r="B36" s="6" t="s">
        <v>9</v>
      </c>
      <c r="C36" s="6" t="s">
        <v>17</v>
      </c>
      <c r="D36" s="6" t="s">
        <v>11</v>
      </c>
      <c r="E36" s="7">
        <v>18.75</v>
      </c>
      <c r="F36" s="6">
        <v>33</v>
      </c>
      <c r="G36" s="6">
        <v>7</v>
      </c>
      <c r="H36" s="6" t="s">
        <v>14</v>
      </c>
      <c r="I36" s="6"/>
    </row>
    <row r="37" spans="1:9" x14ac:dyDescent="0.25">
      <c r="A37" s="8">
        <v>35</v>
      </c>
      <c r="B37" s="8" t="s">
        <v>13</v>
      </c>
      <c r="C37" s="8" t="s">
        <v>15</v>
      </c>
      <c r="D37" s="8">
        <v>2</v>
      </c>
      <c r="E37" s="9">
        <v>19.399999999999999</v>
      </c>
      <c r="F37" s="8">
        <v>48</v>
      </c>
      <c r="G37" s="8">
        <v>11</v>
      </c>
      <c r="H37" s="8" t="s">
        <v>14</v>
      </c>
      <c r="I37" s="6"/>
    </row>
    <row r="38" spans="1:9" x14ac:dyDescent="0.25">
      <c r="A38" s="4">
        <v>36</v>
      </c>
      <c r="B38" s="4" t="s">
        <v>13</v>
      </c>
      <c r="C38" s="4" t="s">
        <v>17</v>
      </c>
      <c r="D38" s="4">
        <v>3</v>
      </c>
      <c r="E38" s="5">
        <v>23.3</v>
      </c>
      <c r="F38" s="4">
        <v>42</v>
      </c>
      <c r="G38" s="4">
        <v>2</v>
      </c>
      <c r="H38" s="4" t="s">
        <v>12</v>
      </c>
      <c r="I38" s="6"/>
    </row>
    <row r="39" spans="1:9" x14ac:dyDescent="0.25">
      <c r="I39" s="6"/>
    </row>
    <row r="40" spans="1:9" x14ac:dyDescent="0.25">
      <c r="I40" s="8"/>
    </row>
    <row r="41" spans="1:9" x14ac:dyDescent="0.25">
      <c r="I41" s="8"/>
    </row>
  </sheetData>
  <mergeCells count="1">
    <mergeCell ref="F1:G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J25" sqref="J25"/>
    </sheetView>
  </sheetViews>
  <sheetFormatPr defaultRowHeight="15" x14ac:dyDescent="0.25"/>
  <cols>
    <col min="1" max="1" width="8.85546875" bestFit="1" customWidth="1"/>
    <col min="2" max="2" width="12" bestFit="1" customWidth="1"/>
    <col min="3" max="3" width="17.85546875" bestFit="1" customWidth="1"/>
    <col min="4" max="4" width="10.42578125" bestFit="1" customWidth="1"/>
    <col min="5" max="5" width="18.28515625" bestFit="1" customWidth="1"/>
    <col min="6" max="6" width="4.42578125" bestFit="1" customWidth="1"/>
    <col min="7" max="7" width="7.42578125" bestFit="1" customWidth="1"/>
    <col min="8" max="8" width="12.7109375" bestFit="1" customWidth="1"/>
    <col min="10" max="10" width="31.42578125" bestFit="1" customWidth="1"/>
    <col min="11" max="11" width="19.5703125" bestFit="1" customWidth="1"/>
    <col min="12" max="12" width="6.7109375" customWidth="1"/>
    <col min="13" max="13" width="8.42578125" customWidth="1"/>
    <col min="14" max="14" width="10.7109375" bestFit="1" customWidth="1"/>
  </cols>
  <sheetData>
    <row r="1" spans="1:14" x14ac:dyDescent="0.25">
      <c r="F1" s="3" t="s">
        <v>5</v>
      </c>
      <c r="G1" s="3"/>
      <c r="I1" t="s">
        <v>23</v>
      </c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4" t="s">
        <v>7</v>
      </c>
      <c r="G2" s="4" t="s">
        <v>8</v>
      </c>
      <c r="H2" s="1" t="s">
        <v>6</v>
      </c>
      <c r="J2" s="13" t="s">
        <v>22</v>
      </c>
      <c r="K2" s="13" t="s">
        <v>21</v>
      </c>
    </row>
    <row r="3" spans="1:14" x14ac:dyDescent="0.25">
      <c r="A3" s="6">
        <v>1</v>
      </c>
      <c r="B3" s="6" t="s">
        <v>9</v>
      </c>
      <c r="C3" s="6" t="s">
        <v>10</v>
      </c>
      <c r="D3" s="6" t="s">
        <v>11</v>
      </c>
      <c r="E3" s="7">
        <v>4</v>
      </c>
      <c r="F3" s="6">
        <v>26</v>
      </c>
      <c r="G3" s="6">
        <v>3</v>
      </c>
      <c r="H3" s="6" t="s">
        <v>12</v>
      </c>
      <c r="J3" s="13" t="s">
        <v>19</v>
      </c>
      <c r="K3" t="s">
        <v>10</v>
      </c>
      <c r="L3" t="s">
        <v>15</v>
      </c>
      <c r="M3" t="s">
        <v>17</v>
      </c>
      <c r="N3" t="s">
        <v>20</v>
      </c>
    </row>
    <row r="4" spans="1:14" x14ac:dyDescent="0.25">
      <c r="A4" s="6">
        <v>2</v>
      </c>
      <c r="B4" s="6" t="s">
        <v>13</v>
      </c>
      <c r="C4" s="6" t="s">
        <v>10</v>
      </c>
      <c r="D4" s="6">
        <v>1</v>
      </c>
      <c r="E4" s="7">
        <v>4.5599999999999996</v>
      </c>
      <c r="F4" s="6">
        <v>32</v>
      </c>
      <c r="G4" s="6">
        <v>10</v>
      </c>
      <c r="H4" s="6" t="s">
        <v>14</v>
      </c>
      <c r="J4" s="14" t="s">
        <v>14</v>
      </c>
      <c r="K4" s="15">
        <v>4</v>
      </c>
      <c r="L4" s="15">
        <v>5</v>
      </c>
      <c r="M4" s="15">
        <v>2</v>
      </c>
      <c r="N4" s="15">
        <v>11</v>
      </c>
    </row>
    <row r="5" spans="1:14" x14ac:dyDescent="0.25">
      <c r="A5" s="6">
        <v>3</v>
      </c>
      <c r="B5" s="6" t="s">
        <v>13</v>
      </c>
      <c r="C5" s="6" t="s">
        <v>10</v>
      </c>
      <c r="D5" s="6">
        <v>2</v>
      </c>
      <c r="E5" s="7">
        <v>5.25</v>
      </c>
      <c r="F5" s="6">
        <v>36</v>
      </c>
      <c r="G5" s="6">
        <v>5</v>
      </c>
      <c r="H5" s="6" t="s">
        <v>14</v>
      </c>
      <c r="J5" s="14" t="s">
        <v>12</v>
      </c>
      <c r="K5" s="15">
        <v>3</v>
      </c>
      <c r="L5" s="15">
        <v>7</v>
      </c>
      <c r="M5" s="15">
        <v>2</v>
      </c>
      <c r="N5" s="15">
        <v>12</v>
      </c>
    </row>
    <row r="6" spans="1:14" x14ac:dyDescent="0.25">
      <c r="A6" s="6">
        <v>4</v>
      </c>
      <c r="B6" s="6" t="s">
        <v>9</v>
      </c>
      <c r="C6" s="6" t="s">
        <v>15</v>
      </c>
      <c r="D6" s="6" t="s">
        <v>11</v>
      </c>
      <c r="E6" s="7">
        <v>5.73</v>
      </c>
      <c r="F6" s="6">
        <v>20</v>
      </c>
      <c r="G6" s="6">
        <v>10</v>
      </c>
      <c r="H6" s="6" t="s">
        <v>16</v>
      </c>
      <c r="J6" s="14" t="s">
        <v>16</v>
      </c>
      <c r="K6" s="15">
        <v>5</v>
      </c>
      <c r="L6" s="15">
        <v>6</v>
      </c>
      <c r="M6" s="15">
        <v>2</v>
      </c>
      <c r="N6" s="15">
        <v>13</v>
      </c>
    </row>
    <row r="7" spans="1:14" x14ac:dyDescent="0.25">
      <c r="A7" s="6">
        <v>5</v>
      </c>
      <c r="B7" s="6" t="s">
        <v>9</v>
      </c>
      <c r="C7" s="6" t="s">
        <v>10</v>
      </c>
      <c r="D7" s="6" t="s">
        <v>11</v>
      </c>
      <c r="E7" s="7">
        <v>6.26</v>
      </c>
      <c r="F7" s="6">
        <v>40</v>
      </c>
      <c r="G7" s="6">
        <v>7</v>
      </c>
      <c r="H7" s="6" t="s">
        <v>16</v>
      </c>
      <c r="J7" s="14" t="s">
        <v>20</v>
      </c>
      <c r="K7" s="15">
        <v>12</v>
      </c>
      <c r="L7" s="15">
        <v>18</v>
      </c>
      <c r="M7" s="15">
        <v>6</v>
      </c>
      <c r="N7" s="15">
        <v>36</v>
      </c>
    </row>
    <row r="8" spans="1:14" x14ac:dyDescent="0.25">
      <c r="A8" s="6">
        <v>6</v>
      </c>
      <c r="B8" s="6" t="s">
        <v>13</v>
      </c>
      <c r="C8" s="6" t="s">
        <v>10</v>
      </c>
      <c r="D8" s="6">
        <v>0</v>
      </c>
      <c r="E8" s="7">
        <v>6.66</v>
      </c>
      <c r="F8" s="6">
        <v>28</v>
      </c>
      <c r="G8" s="6">
        <v>0</v>
      </c>
      <c r="H8" s="6" t="s">
        <v>12</v>
      </c>
    </row>
    <row r="9" spans="1:14" x14ac:dyDescent="0.25">
      <c r="A9" s="6">
        <v>7</v>
      </c>
      <c r="B9" s="6" t="s">
        <v>9</v>
      </c>
      <c r="C9" s="6" t="s">
        <v>10</v>
      </c>
      <c r="D9" s="6" t="s">
        <v>11</v>
      </c>
      <c r="E9" s="7">
        <v>6.86</v>
      </c>
      <c r="F9" s="6">
        <v>41</v>
      </c>
      <c r="G9" s="6">
        <v>0</v>
      </c>
      <c r="H9" s="6" t="s">
        <v>12</v>
      </c>
      <c r="J9" s="11" t="s">
        <v>27</v>
      </c>
      <c r="K9" s="11"/>
    </row>
    <row r="10" spans="1:14" x14ac:dyDescent="0.25">
      <c r="A10" s="6">
        <v>8</v>
      </c>
      <c r="B10" s="6" t="s">
        <v>9</v>
      </c>
      <c r="C10" s="6" t="s">
        <v>10</v>
      </c>
      <c r="D10" s="6" t="s">
        <v>11</v>
      </c>
      <c r="E10" s="7">
        <v>7.39</v>
      </c>
      <c r="F10" s="6">
        <v>43</v>
      </c>
      <c r="G10" s="6">
        <v>4</v>
      </c>
      <c r="H10" s="6" t="s">
        <v>14</v>
      </c>
    </row>
    <row r="11" spans="1:14" x14ac:dyDescent="0.25">
      <c r="A11" s="6">
        <v>9</v>
      </c>
      <c r="B11" s="6" t="s">
        <v>13</v>
      </c>
      <c r="C11" s="6" t="s">
        <v>15</v>
      </c>
      <c r="D11" s="6">
        <v>1</v>
      </c>
      <c r="E11" s="7">
        <v>7.59</v>
      </c>
      <c r="F11" s="6">
        <v>34</v>
      </c>
      <c r="G11" s="6">
        <v>10</v>
      </c>
      <c r="H11" s="6" t="s">
        <v>14</v>
      </c>
      <c r="I11" t="s">
        <v>24</v>
      </c>
    </row>
    <row r="12" spans="1:14" x14ac:dyDescent="0.25">
      <c r="A12" s="6">
        <v>10</v>
      </c>
      <c r="B12" s="6" t="s">
        <v>9</v>
      </c>
      <c r="C12" s="6" t="s">
        <v>15</v>
      </c>
      <c r="D12" s="6" t="s">
        <v>11</v>
      </c>
      <c r="E12" s="7">
        <v>7.44</v>
      </c>
      <c r="F12" s="6">
        <v>23</v>
      </c>
      <c r="G12" s="6">
        <v>6</v>
      </c>
      <c r="H12" s="6" t="s">
        <v>16</v>
      </c>
      <c r="J12" s="19" t="s">
        <v>28</v>
      </c>
      <c r="K12" s="19"/>
      <c r="L12" s="19"/>
    </row>
    <row r="13" spans="1:14" x14ac:dyDescent="0.25">
      <c r="A13" s="6">
        <v>11</v>
      </c>
      <c r="B13" s="6" t="s">
        <v>13</v>
      </c>
      <c r="C13" s="6" t="s">
        <v>15</v>
      </c>
      <c r="D13" s="6">
        <v>2</v>
      </c>
      <c r="E13" s="7">
        <v>8.1199999999999992</v>
      </c>
      <c r="F13" s="6">
        <v>33</v>
      </c>
      <c r="G13" s="6">
        <v>6</v>
      </c>
      <c r="H13" s="6" t="s">
        <v>12</v>
      </c>
      <c r="J13" s="19"/>
      <c r="K13" s="19"/>
      <c r="L13" s="19"/>
    </row>
    <row r="14" spans="1:14" x14ac:dyDescent="0.25">
      <c r="A14" s="6">
        <v>12</v>
      </c>
      <c r="B14" s="6" t="s">
        <v>9</v>
      </c>
      <c r="C14" s="6" t="s">
        <v>10</v>
      </c>
      <c r="D14" s="6" t="s">
        <v>11</v>
      </c>
      <c r="E14" s="7">
        <v>8.4600000000000009</v>
      </c>
      <c r="F14" s="6">
        <v>27</v>
      </c>
      <c r="G14" s="6">
        <v>11</v>
      </c>
      <c r="H14" s="6" t="s">
        <v>14</v>
      </c>
      <c r="J14" s="19"/>
      <c r="K14" s="19"/>
      <c r="L14" s="19"/>
    </row>
    <row r="15" spans="1:14" x14ac:dyDescent="0.25">
      <c r="A15" s="6">
        <v>13</v>
      </c>
      <c r="B15" s="6" t="s">
        <v>9</v>
      </c>
      <c r="C15" s="6" t="s">
        <v>15</v>
      </c>
      <c r="D15" s="6" t="s">
        <v>11</v>
      </c>
      <c r="E15" s="7">
        <v>8.74</v>
      </c>
      <c r="F15" s="6">
        <v>37</v>
      </c>
      <c r="G15" s="6">
        <v>5</v>
      </c>
      <c r="H15" s="6" t="s">
        <v>16</v>
      </c>
    </row>
    <row r="16" spans="1:14" x14ac:dyDescent="0.25">
      <c r="A16" s="6">
        <v>14</v>
      </c>
      <c r="B16" s="6" t="s">
        <v>13</v>
      </c>
      <c r="C16" s="6" t="s">
        <v>10</v>
      </c>
      <c r="D16" s="6">
        <v>3</v>
      </c>
      <c r="E16" s="7">
        <v>8.9499999999999993</v>
      </c>
      <c r="F16" s="6">
        <v>44</v>
      </c>
      <c r="G16" s="6">
        <v>2</v>
      </c>
      <c r="H16" s="6" t="s">
        <v>16</v>
      </c>
      <c r="I16" t="s">
        <v>25</v>
      </c>
    </row>
    <row r="17" spans="1:12" x14ac:dyDescent="0.25">
      <c r="A17" s="6">
        <v>15</v>
      </c>
      <c r="B17" s="6" t="s">
        <v>13</v>
      </c>
      <c r="C17" s="6" t="s">
        <v>15</v>
      </c>
      <c r="D17" s="6">
        <v>0</v>
      </c>
      <c r="E17" s="7">
        <v>9.1300000000000008</v>
      </c>
      <c r="F17" s="6">
        <v>30</v>
      </c>
      <c r="G17" s="6">
        <v>5</v>
      </c>
      <c r="H17" s="6" t="s">
        <v>12</v>
      </c>
      <c r="J17" t="s">
        <v>29</v>
      </c>
      <c r="K17" s="20" t="s">
        <v>30</v>
      </c>
      <c r="L17">
        <f>6/36</f>
        <v>0.16666666666666666</v>
      </c>
    </row>
    <row r="18" spans="1:12" x14ac:dyDescent="0.25">
      <c r="A18" s="6">
        <v>16</v>
      </c>
      <c r="B18" s="6" t="s">
        <v>9</v>
      </c>
      <c r="C18" s="6" t="s">
        <v>15</v>
      </c>
      <c r="D18" s="6" t="s">
        <v>11</v>
      </c>
      <c r="E18" s="7">
        <v>9.35</v>
      </c>
      <c r="F18" s="6">
        <v>38</v>
      </c>
      <c r="G18" s="6">
        <v>8</v>
      </c>
      <c r="H18" s="6" t="s">
        <v>16</v>
      </c>
    </row>
    <row r="19" spans="1:12" x14ac:dyDescent="0.25">
      <c r="A19" s="6">
        <v>17</v>
      </c>
      <c r="B19" s="6" t="s">
        <v>13</v>
      </c>
      <c r="C19" s="6" t="s">
        <v>15</v>
      </c>
      <c r="D19" s="6">
        <v>1</v>
      </c>
      <c r="E19" s="7">
        <v>9.77</v>
      </c>
      <c r="F19" s="6">
        <v>31</v>
      </c>
      <c r="G19" s="6">
        <v>7</v>
      </c>
      <c r="H19" s="6" t="s">
        <v>14</v>
      </c>
      <c r="I19" t="s">
        <v>26</v>
      </c>
      <c r="K19" s="21"/>
    </row>
    <row r="20" spans="1:12" x14ac:dyDescent="0.25">
      <c r="A20" s="6">
        <v>18</v>
      </c>
      <c r="B20" s="6" t="s">
        <v>13</v>
      </c>
      <c r="C20" s="6" t="s">
        <v>10</v>
      </c>
      <c r="D20" s="6">
        <v>2</v>
      </c>
      <c r="E20" s="7">
        <v>9.8000000000000007</v>
      </c>
      <c r="F20" s="6">
        <v>39</v>
      </c>
      <c r="G20" s="6">
        <v>7</v>
      </c>
      <c r="H20" s="6" t="s">
        <v>16</v>
      </c>
      <c r="J20" t="s">
        <v>31</v>
      </c>
      <c r="K20" s="21" t="s">
        <v>32</v>
      </c>
      <c r="L20">
        <f>2/12</f>
        <v>0.16666666666666666</v>
      </c>
    </row>
    <row r="21" spans="1:12" x14ac:dyDescent="0.25">
      <c r="A21" s="6">
        <v>19</v>
      </c>
      <c r="B21" s="6" t="s">
        <v>9</v>
      </c>
      <c r="C21" s="6" t="s">
        <v>17</v>
      </c>
      <c r="D21" s="6" t="s">
        <v>11</v>
      </c>
      <c r="E21" s="7">
        <v>10.53</v>
      </c>
      <c r="F21" s="6">
        <v>25</v>
      </c>
      <c r="G21" s="6">
        <v>8</v>
      </c>
      <c r="H21" s="6" t="s">
        <v>12</v>
      </c>
    </row>
    <row r="22" spans="1:12" x14ac:dyDescent="0.25">
      <c r="A22" s="6">
        <v>20</v>
      </c>
      <c r="B22" s="6" t="s">
        <v>9</v>
      </c>
      <c r="C22" s="6" t="s">
        <v>15</v>
      </c>
      <c r="D22" s="6" t="s">
        <v>11</v>
      </c>
      <c r="E22" s="7">
        <v>10.76</v>
      </c>
      <c r="F22" s="6">
        <v>37</v>
      </c>
      <c r="G22" s="6">
        <v>4</v>
      </c>
      <c r="H22" s="6" t="s">
        <v>12</v>
      </c>
      <c r="I22" t="s">
        <v>33</v>
      </c>
    </row>
    <row r="23" spans="1:12" x14ac:dyDescent="0.25">
      <c r="A23" s="6">
        <v>21</v>
      </c>
      <c r="B23" s="6" t="s">
        <v>13</v>
      </c>
      <c r="C23" s="6" t="s">
        <v>15</v>
      </c>
      <c r="D23" s="6">
        <v>1</v>
      </c>
      <c r="E23" s="7">
        <v>11.06</v>
      </c>
      <c r="F23" s="6">
        <v>30</v>
      </c>
      <c r="G23" s="6">
        <v>9</v>
      </c>
      <c r="H23" s="6" t="s">
        <v>16</v>
      </c>
      <c r="J23" t="s">
        <v>34</v>
      </c>
      <c r="K23" s="21" t="s">
        <v>35</v>
      </c>
      <c r="L23">
        <f>2/11</f>
        <v>0.18181818181818182</v>
      </c>
    </row>
    <row r="24" spans="1:12" x14ac:dyDescent="0.25">
      <c r="A24" s="6">
        <v>22</v>
      </c>
      <c r="B24" s="6" t="s">
        <v>9</v>
      </c>
      <c r="C24" s="6" t="s">
        <v>15</v>
      </c>
      <c r="D24" s="6" t="s">
        <v>11</v>
      </c>
      <c r="E24" s="7">
        <v>11.59</v>
      </c>
      <c r="F24" s="6">
        <v>34</v>
      </c>
      <c r="G24" s="6">
        <v>2</v>
      </c>
      <c r="H24" s="6" t="s">
        <v>14</v>
      </c>
    </row>
    <row r="25" spans="1:12" x14ac:dyDescent="0.25">
      <c r="A25" s="6">
        <v>23</v>
      </c>
      <c r="B25" s="6" t="s">
        <v>9</v>
      </c>
      <c r="C25" s="6" t="s">
        <v>10</v>
      </c>
      <c r="D25" s="6" t="s">
        <v>11</v>
      </c>
      <c r="E25" s="7">
        <v>12</v>
      </c>
      <c r="F25" s="6">
        <v>41</v>
      </c>
      <c r="G25" s="6">
        <v>0</v>
      </c>
      <c r="H25" s="6" t="s">
        <v>16</v>
      </c>
    </row>
    <row r="26" spans="1:12" x14ac:dyDescent="0.25">
      <c r="A26" s="6">
        <v>24</v>
      </c>
      <c r="B26" s="6" t="s">
        <v>13</v>
      </c>
      <c r="C26" s="6" t="s">
        <v>17</v>
      </c>
      <c r="D26" s="6">
        <v>0</v>
      </c>
      <c r="E26" s="7">
        <v>12.79</v>
      </c>
      <c r="F26" s="6">
        <v>26</v>
      </c>
      <c r="G26" s="6">
        <v>1</v>
      </c>
      <c r="H26" s="6" t="s">
        <v>16</v>
      </c>
    </row>
    <row r="27" spans="1:12" x14ac:dyDescent="0.25">
      <c r="A27" s="6">
        <v>25</v>
      </c>
      <c r="B27" s="6" t="s">
        <v>13</v>
      </c>
      <c r="C27" s="6" t="s">
        <v>15</v>
      </c>
      <c r="D27" s="6">
        <v>2</v>
      </c>
      <c r="E27" s="7">
        <v>13.23</v>
      </c>
      <c r="F27" s="6">
        <v>32</v>
      </c>
      <c r="G27" s="6">
        <v>5</v>
      </c>
      <c r="H27" s="6" t="s">
        <v>12</v>
      </c>
    </row>
    <row r="28" spans="1:12" x14ac:dyDescent="0.25">
      <c r="A28" s="6">
        <v>26</v>
      </c>
      <c r="B28" s="6" t="s">
        <v>13</v>
      </c>
      <c r="C28" s="6" t="s">
        <v>15</v>
      </c>
      <c r="D28" s="6">
        <v>2</v>
      </c>
      <c r="E28" s="7">
        <v>13.6</v>
      </c>
      <c r="F28" s="6">
        <v>35</v>
      </c>
      <c r="G28" s="6">
        <v>0</v>
      </c>
      <c r="H28" s="6" t="s">
        <v>16</v>
      </c>
    </row>
    <row r="29" spans="1:12" x14ac:dyDescent="0.25">
      <c r="A29" s="6">
        <v>27</v>
      </c>
      <c r="B29" s="6" t="s">
        <v>9</v>
      </c>
      <c r="C29" s="6" t="s">
        <v>10</v>
      </c>
      <c r="D29" s="6" t="s">
        <v>11</v>
      </c>
      <c r="E29" s="7">
        <v>13.85</v>
      </c>
      <c r="F29" s="6">
        <v>46</v>
      </c>
      <c r="G29" s="6">
        <v>7</v>
      </c>
      <c r="H29" s="6" t="s">
        <v>16</v>
      </c>
    </row>
    <row r="30" spans="1:12" x14ac:dyDescent="0.25">
      <c r="A30" s="6">
        <v>28</v>
      </c>
      <c r="B30" s="6" t="s">
        <v>13</v>
      </c>
      <c r="C30" s="6" t="s">
        <v>15</v>
      </c>
      <c r="D30" s="6">
        <v>0</v>
      </c>
      <c r="E30" s="7">
        <v>14.69</v>
      </c>
      <c r="F30" s="6">
        <v>29</v>
      </c>
      <c r="G30" s="6">
        <v>8</v>
      </c>
      <c r="H30" s="6" t="s">
        <v>12</v>
      </c>
    </row>
    <row r="31" spans="1:12" x14ac:dyDescent="0.25">
      <c r="A31" s="6">
        <v>29</v>
      </c>
      <c r="B31" s="6" t="s">
        <v>13</v>
      </c>
      <c r="C31" s="6" t="s">
        <v>15</v>
      </c>
      <c r="D31" s="6">
        <v>5</v>
      </c>
      <c r="E31" s="7">
        <v>14.71</v>
      </c>
      <c r="F31" s="6">
        <v>40</v>
      </c>
      <c r="G31" s="6">
        <v>6</v>
      </c>
      <c r="H31" s="6" t="s">
        <v>12</v>
      </c>
    </row>
    <row r="32" spans="1:12" x14ac:dyDescent="0.25">
      <c r="A32" s="6">
        <v>30</v>
      </c>
      <c r="B32" s="6" t="s">
        <v>13</v>
      </c>
      <c r="C32" s="6" t="s">
        <v>15</v>
      </c>
      <c r="D32" s="6">
        <v>2</v>
      </c>
      <c r="E32" s="7">
        <v>15.99</v>
      </c>
      <c r="F32" s="6">
        <v>35</v>
      </c>
      <c r="G32" s="6">
        <v>10</v>
      </c>
      <c r="H32" s="6" t="s">
        <v>14</v>
      </c>
    </row>
    <row r="33" spans="1:8" x14ac:dyDescent="0.25">
      <c r="A33" s="6">
        <v>31</v>
      </c>
      <c r="B33" s="6" t="s">
        <v>9</v>
      </c>
      <c r="C33" s="6" t="s">
        <v>17</v>
      </c>
      <c r="D33" s="6" t="s">
        <v>11</v>
      </c>
      <c r="E33" s="7">
        <v>16.22</v>
      </c>
      <c r="F33" s="6">
        <v>31</v>
      </c>
      <c r="G33" s="6">
        <v>5</v>
      </c>
      <c r="H33" s="6" t="s">
        <v>16</v>
      </c>
    </row>
    <row r="34" spans="1:8" x14ac:dyDescent="0.25">
      <c r="A34" s="6">
        <v>32</v>
      </c>
      <c r="B34" s="6" t="s">
        <v>13</v>
      </c>
      <c r="C34" s="6" t="s">
        <v>15</v>
      </c>
      <c r="D34" s="6">
        <v>1</v>
      </c>
      <c r="E34" s="7">
        <v>16.61</v>
      </c>
      <c r="F34" s="6">
        <v>36</v>
      </c>
      <c r="G34" s="6">
        <v>4</v>
      </c>
      <c r="H34" s="6" t="s">
        <v>12</v>
      </c>
    </row>
    <row r="35" spans="1:8" x14ac:dyDescent="0.25">
      <c r="A35" s="6">
        <v>33</v>
      </c>
      <c r="B35" s="6" t="s">
        <v>13</v>
      </c>
      <c r="C35" s="6" t="s">
        <v>17</v>
      </c>
      <c r="D35" s="6">
        <v>3</v>
      </c>
      <c r="E35" s="7">
        <v>17.260000000000002</v>
      </c>
      <c r="F35" s="6">
        <v>43</v>
      </c>
      <c r="G35" s="6">
        <v>7</v>
      </c>
      <c r="H35" s="6" t="s">
        <v>14</v>
      </c>
    </row>
    <row r="36" spans="1:8" x14ac:dyDescent="0.25">
      <c r="A36" s="6">
        <v>34</v>
      </c>
      <c r="B36" s="6" t="s">
        <v>9</v>
      </c>
      <c r="C36" s="6" t="s">
        <v>17</v>
      </c>
      <c r="D36" s="6" t="s">
        <v>11</v>
      </c>
      <c r="E36" s="7">
        <v>18.75</v>
      </c>
      <c r="F36" s="6">
        <v>33</v>
      </c>
      <c r="G36" s="6">
        <v>7</v>
      </c>
      <c r="H36" s="6" t="s">
        <v>14</v>
      </c>
    </row>
    <row r="37" spans="1:8" x14ac:dyDescent="0.25">
      <c r="A37" s="8">
        <v>35</v>
      </c>
      <c r="B37" s="8" t="s">
        <v>13</v>
      </c>
      <c r="C37" s="8" t="s">
        <v>15</v>
      </c>
      <c r="D37" s="8">
        <v>2</v>
      </c>
      <c r="E37" s="9">
        <v>19.399999999999999</v>
      </c>
      <c r="F37" s="8">
        <v>48</v>
      </c>
      <c r="G37" s="8">
        <v>11</v>
      </c>
      <c r="H37" s="8" t="s">
        <v>14</v>
      </c>
    </row>
    <row r="38" spans="1:8" x14ac:dyDescent="0.25">
      <c r="A38" s="4">
        <v>36</v>
      </c>
      <c r="B38" s="4" t="s">
        <v>13</v>
      </c>
      <c r="C38" s="4" t="s">
        <v>17</v>
      </c>
      <c r="D38" s="4">
        <v>3</v>
      </c>
      <c r="E38" s="5">
        <v>23.3</v>
      </c>
      <c r="F38" s="4">
        <v>42</v>
      </c>
      <c r="G38" s="4">
        <v>2</v>
      </c>
      <c r="H38" s="4" t="s">
        <v>12</v>
      </c>
    </row>
  </sheetData>
  <mergeCells count="3">
    <mergeCell ref="F1:G1"/>
    <mergeCell ref="J9:K9"/>
    <mergeCell ref="J12:L1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R17" sqref="R17"/>
    </sheetView>
  </sheetViews>
  <sheetFormatPr defaultRowHeight="15" x14ac:dyDescent="0.25"/>
  <cols>
    <col min="1" max="1" width="12.140625" style="12" bestFit="1" customWidth="1"/>
    <col min="2" max="2" width="5.85546875" style="12" bestFit="1" customWidth="1"/>
    <col min="3" max="3" width="4.42578125" style="12" bestFit="1" customWidth="1"/>
    <col min="4" max="4" width="13.85546875" style="12" bestFit="1" customWidth="1"/>
    <col min="5" max="5" width="13.7109375" style="10" bestFit="1" customWidth="1"/>
    <col min="7" max="7" width="13.85546875" customWidth="1"/>
    <col min="8" max="8" width="14.5703125" customWidth="1"/>
    <col min="9" max="9" width="7.140625" customWidth="1"/>
    <col min="10" max="10" width="10.7109375" bestFit="1" customWidth="1"/>
    <col min="12" max="12" width="13.85546875" bestFit="1" customWidth="1"/>
    <col min="13" max="13" width="14.5703125" bestFit="1" customWidth="1"/>
    <col min="14" max="14" width="8.140625" customWidth="1"/>
    <col min="15" max="15" width="10.7109375" bestFit="1" customWidth="1"/>
  </cols>
  <sheetData>
    <row r="1" spans="1:15" x14ac:dyDescent="0.25">
      <c r="A1" s="24" t="s">
        <v>36</v>
      </c>
      <c r="B1" s="25" t="s">
        <v>37</v>
      </c>
      <c r="C1" s="25" t="s">
        <v>38</v>
      </c>
      <c r="D1" s="22" t="s">
        <v>42</v>
      </c>
      <c r="E1" s="27" t="s">
        <v>43</v>
      </c>
    </row>
    <row r="2" spans="1:15" x14ac:dyDescent="0.25">
      <c r="A2" s="26">
        <v>1</v>
      </c>
      <c r="B2" s="26">
        <v>1</v>
      </c>
      <c r="C2" s="26">
        <v>6</v>
      </c>
      <c r="D2" s="22" t="str">
        <f>IF(B2&gt;$B$42,"Alto","Baixo")</f>
        <v>Baixo</v>
      </c>
      <c r="E2" s="22" t="str">
        <f>IF(C2&gt;$C$42,"Alto","Baixo")</f>
        <v>Alto</v>
      </c>
      <c r="G2" s="13" t="s">
        <v>44</v>
      </c>
      <c r="H2" s="13" t="s">
        <v>42</v>
      </c>
    </row>
    <row r="3" spans="1:15" x14ac:dyDescent="0.25">
      <c r="A3" s="26">
        <v>2</v>
      </c>
      <c r="B3" s="26">
        <v>3</v>
      </c>
      <c r="C3" s="26">
        <v>2</v>
      </c>
      <c r="D3" s="22" t="str">
        <f t="shared" ref="D3:D41" si="0">IF(B3&gt;$B$42,"Alto","Baixo")</f>
        <v>Alto</v>
      </c>
      <c r="E3" s="22" t="str">
        <f t="shared" ref="E3:E41" si="1">IF(C3&gt;$C$42,"Alto","Baixo")</f>
        <v>Baixo</v>
      </c>
      <c r="G3" s="13" t="s">
        <v>43</v>
      </c>
      <c r="H3" t="s">
        <v>40</v>
      </c>
      <c r="I3" t="s">
        <v>41</v>
      </c>
      <c r="J3" t="s">
        <v>20</v>
      </c>
    </row>
    <row r="4" spans="1:15" x14ac:dyDescent="0.25">
      <c r="A4" s="26">
        <v>3</v>
      </c>
      <c r="B4" s="26">
        <v>2</v>
      </c>
      <c r="C4" s="26">
        <v>4</v>
      </c>
      <c r="D4" s="22" t="str">
        <f t="shared" si="0"/>
        <v>Baixo</v>
      </c>
      <c r="E4" s="22" t="str">
        <f t="shared" si="1"/>
        <v>Alto</v>
      </c>
      <c r="G4" s="14" t="s">
        <v>40</v>
      </c>
      <c r="H4" s="15">
        <v>3</v>
      </c>
      <c r="I4" s="15">
        <v>17</v>
      </c>
      <c r="J4" s="15">
        <v>20</v>
      </c>
    </row>
    <row r="5" spans="1:15" x14ac:dyDescent="0.25">
      <c r="A5" s="26">
        <v>4</v>
      </c>
      <c r="B5" s="26">
        <v>3</v>
      </c>
      <c r="C5" s="26">
        <v>1</v>
      </c>
      <c r="D5" s="22" t="str">
        <f t="shared" si="0"/>
        <v>Alto</v>
      </c>
      <c r="E5" s="22" t="str">
        <f t="shared" si="1"/>
        <v>Baixo</v>
      </c>
      <c r="G5" s="14" t="s">
        <v>41</v>
      </c>
      <c r="H5" s="15">
        <v>14</v>
      </c>
      <c r="I5" s="15">
        <v>6</v>
      </c>
      <c r="J5" s="15">
        <v>20</v>
      </c>
    </row>
    <row r="6" spans="1:15" x14ac:dyDescent="0.25">
      <c r="A6" s="26">
        <v>5</v>
      </c>
      <c r="B6" s="26">
        <v>2</v>
      </c>
      <c r="C6" s="26">
        <v>4</v>
      </c>
      <c r="D6" s="22" t="str">
        <f t="shared" si="0"/>
        <v>Baixo</v>
      </c>
      <c r="E6" s="22" t="str">
        <f t="shared" si="1"/>
        <v>Alto</v>
      </c>
      <c r="G6" s="14" t="s">
        <v>20</v>
      </c>
      <c r="H6" s="15">
        <v>17</v>
      </c>
      <c r="I6" s="15">
        <v>23</v>
      </c>
      <c r="J6" s="15">
        <v>40</v>
      </c>
    </row>
    <row r="7" spans="1:15" x14ac:dyDescent="0.25">
      <c r="A7" s="26">
        <v>6</v>
      </c>
      <c r="B7" s="26">
        <v>2</v>
      </c>
      <c r="C7" s="26">
        <v>1</v>
      </c>
      <c r="D7" s="22" t="str">
        <f t="shared" si="0"/>
        <v>Baixo</v>
      </c>
      <c r="E7" s="22" t="str">
        <f t="shared" si="1"/>
        <v>Baixo</v>
      </c>
    </row>
    <row r="8" spans="1:15" x14ac:dyDescent="0.25">
      <c r="A8" s="26">
        <v>7</v>
      </c>
      <c r="B8" s="26">
        <v>3</v>
      </c>
      <c r="C8" s="26">
        <v>3</v>
      </c>
      <c r="D8" s="22" t="str">
        <f t="shared" si="0"/>
        <v>Alto</v>
      </c>
      <c r="E8" s="22" t="str">
        <f t="shared" si="1"/>
        <v>Alto</v>
      </c>
      <c r="G8" s="13" t="s">
        <v>44</v>
      </c>
      <c r="H8" s="13" t="s">
        <v>42</v>
      </c>
      <c r="L8" s="13" t="s">
        <v>44</v>
      </c>
      <c r="M8" s="13" t="s">
        <v>42</v>
      </c>
    </row>
    <row r="9" spans="1:15" x14ac:dyDescent="0.25">
      <c r="A9" s="26">
        <v>8</v>
      </c>
      <c r="B9" s="26">
        <v>1</v>
      </c>
      <c r="C9" s="26">
        <v>5</v>
      </c>
      <c r="D9" s="22" t="str">
        <f t="shared" si="0"/>
        <v>Baixo</v>
      </c>
      <c r="E9" s="22" t="str">
        <f t="shared" si="1"/>
        <v>Alto</v>
      </c>
      <c r="G9" s="13" t="s">
        <v>43</v>
      </c>
      <c r="H9" t="s">
        <v>40</v>
      </c>
      <c r="I9" t="s">
        <v>41</v>
      </c>
      <c r="J9" t="s">
        <v>20</v>
      </c>
      <c r="L9" s="13" t="s">
        <v>43</v>
      </c>
      <c r="M9" t="s">
        <v>40</v>
      </c>
      <c r="N9" t="s">
        <v>41</v>
      </c>
      <c r="O9" t="s">
        <v>20</v>
      </c>
    </row>
    <row r="10" spans="1:15" x14ac:dyDescent="0.25">
      <c r="A10" s="26">
        <v>9</v>
      </c>
      <c r="B10" s="26">
        <v>2</v>
      </c>
      <c r="C10" s="26">
        <v>2</v>
      </c>
      <c r="D10" s="22" t="str">
        <f t="shared" si="0"/>
        <v>Baixo</v>
      </c>
      <c r="E10" s="22" t="str">
        <f t="shared" si="1"/>
        <v>Baixo</v>
      </c>
      <c r="G10" s="14" t="s">
        <v>40</v>
      </c>
      <c r="H10" s="16">
        <v>0.15</v>
      </c>
      <c r="I10" s="16">
        <v>0.85</v>
      </c>
      <c r="J10" s="16">
        <v>1</v>
      </c>
      <c r="L10" s="14" t="s">
        <v>40</v>
      </c>
      <c r="M10" s="16">
        <v>7.4999999999999997E-2</v>
      </c>
      <c r="N10" s="16">
        <v>0.42499999999999999</v>
      </c>
      <c r="O10" s="16">
        <v>0.5</v>
      </c>
    </row>
    <row r="11" spans="1:15" x14ac:dyDescent="0.25">
      <c r="A11" s="26">
        <v>10</v>
      </c>
      <c r="B11" s="26">
        <v>3</v>
      </c>
      <c r="C11" s="26">
        <v>2</v>
      </c>
      <c r="D11" s="22" t="str">
        <f t="shared" si="0"/>
        <v>Alto</v>
      </c>
      <c r="E11" s="22" t="str">
        <f t="shared" si="1"/>
        <v>Baixo</v>
      </c>
      <c r="G11" s="14" t="s">
        <v>41</v>
      </c>
      <c r="H11" s="16">
        <v>0.7</v>
      </c>
      <c r="I11" s="16">
        <v>0.3</v>
      </c>
      <c r="J11" s="16">
        <v>1</v>
      </c>
      <c r="L11" s="14" t="s">
        <v>41</v>
      </c>
      <c r="M11" s="16">
        <v>0.35</v>
      </c>
      <c r="N11" s="16">
        <v>0.15</v>
      </c>
      <c r="O11" s="16">
        <v>0.5</v>
      </c>
    </row>
    <row r="12" spans="1:15" x14ac:dyDescent="0.25">
      <c r="A12" s="26">
        <v>11</v>
      </c>
      <c r="B12" s="26">
        <v>2</v>
      </c>
      <c r="C12" s="26">
        <v>5</v>
      </c>
      <c r="D12" s="22" t="str">
        <f t="shared" si="0"/>
        <v>Baixo</v>
      </c>
      <c r="E12" s="22" t="str">
        <f t="shared" si="1"/>
        <v>Alto</v>
      </c>
      <c r="G12" s="14" t="s">
        <v>20</v>
      </c>
      <c r="H12" s="16">
        <v>0.42499999999999999</v>
      </c>
      <c r="I12" s="16">
        <v>0.57499999999999996</v>
      </c>
      <c r="J12" s="16">
        <v>1</v>
      </c>
      <c r="L12" s="14" t="s">
        <v>20</v>
      </c>
      <c r="M12" s="16">
        <v>0.42499999999999999</v>
      </c>
      <c r="N12" s="16">
        <v>0.57499999999999996</v>
      </c>
      <c r="O12" s="16">
        <v>1</v>
      </c>
    </row>
    <row r="13" spans="1:15" x14ac:dyDescent="0.25">
      <c r="A13" s="26">
        <v>12</v>
      </c>
      <c r="B13" s="26">
        <v>3</v>
      </c>
      <c r="C13" s="26">
        <v>2</v>
      </c>
      <c r="D13" s="22" t="str">
        <f t="shared" si="0"/>
        <v>Alto</v>
      </c>
      <c r="E13" s="22" t="str">
        <f t="shared" si="1"/>
        <v>Baixo</v>
      </c>
    </row>
    <row r="14" spans="1:15" x14ac:dyDescent="0.25">
      <c r="A14" s="26">
        <v>13</v>
      </c>
      <c r="B14" s="26">
        <v>1</v>
      </c>
      <c r="C14" s="26">
        <v>6</v>
      </c>
      <c r="D14" s="22" t="str">
        <f t="shared" si="0"/>
        <v>Baixo</v>
      </c>
      <c r="E14" s="22" t="str">
        <f t="shared" si="1"/>
        <v>Alto</v>
      </c>
      <c r="F14" t="s">
        <v>24</v>
      </c>
      <c r="L14" s="13" t="s">
        <v>44</v>
      </c>
      <c r="M14" s="13" t="s">
        <v>42</v>
      </c>
    </row>
    <row r="15" spans="1:15" x14ac:dyDescent="0.25">
      <c r="A15" s="26">
        <v>14</v>
      </c>
      <c r="B15" s="26">
        <v>2</v>
      </c>
      <c r="C15" s="26">
        <v>6</v>
      </c>
      <c r="D15" s="22" t="str">
        <f t="shared" si="0"/>
        <v>Baixo</v>
      </c>
      <c r="E15" s="22" t="str">
        <f t="shared" si="1"/>
        <v>Alto</v>
      </c>
      <c r="G15" s="18">
        <f>GETPIVOTDATA("Salário",$L$8,"Rotatividade","Baixo","Salário","Baixo")</f>
        <v>0.15</v>
      </c>
      <c r="L15" s="13" t="s">
        <v>43</v>
      </c>
      <c r="M15" t="s">
        <v>40</v>
      </c>
      <c r="N15" t="s">
        <v>41</v>
      </c>
      <c r="O15" t="s">
        <v>20</v>
      </c>
    </row>
    <row r="16" spans="1:15" x14ac:dyDescent="0.25">
      <c r="A16" s="26">
        <v>15</v>
      </c>
      <c r="B16" s="26">
        <v>3</v>
      </c>
      <c r="C16" s="26">
        <v>2</v>
      </c>
      <c r="D16" s="22" t="str">
        <f t="shared" si="0"/>
        <v>Alto</v>
      </c>
      <c r="E16" s="22" t="str">
        <f t="shared" si="1"/>
        <v>Baixo</v>
      </c>
      <c r="L16" s="14" t="s">
        <v>40</v>
      </c>
      <c r="M16" s="16">
        <v>0.17647058823529413</v>
      </c>
      <c r="N16" s="16">
        <v>0.73913043478260865</v>
      </c>
      <c r="O16" s="16">
        <v>0.5</v>
      </c>
    </row>
    <row r="17" spans="1:15" x14ac:dyDescent="0.25">
      <c r="A17" s="26">
        <v>16</v>
      </c>
      <c r="B17" s="26">
        <v>4</v>
      </c>
      <c r="C17" s="26">
        <v>2</v>
      </c>
      <c r="D17" s="22" t="str">
        <f t="shared" si="0"/>
        <v>Alto</v>
      </c>
      <c r="E17" s="22" t="str">
        <f t="shared" si="1"/>
        <v>Baixo</v>
      </c>
      <c r="F17" t="s">
        <v>25</v>
      </c>
      <c r="G17" s="18">
        <f>GETPIVOTDATA("Salário",$L$14,"Salário","Baixo")</f>
        <v>0.5</v>
      </c>
      <c r="L17" s="14" t="s">
        <v>41</v>
      </c>
      <c r="M17" s="16">
        <v>0.82352941176470584</v>
      </c>
      <c r="N17" s="16">
        <v>0.2608695652173913</v>
      </c>
      <c r="O17" s="16">
        <v>0.5</v>
      </c>
    </row>
    <row r="18" spans="1:15" x14ac:dyDescent="0.25">
      <c r="A18" s="26">
        <v>17</v>
      </c>
      <c r="B18" s="26">
        <v>1</v>
      </c>
      <c r="C18" s="26">
        <v>5</v>
      </c>
      <c r="D18" s="22" t="str">
        <f t="shared" si="0"/>
        <v>Baixo</v>
      </c>
      <c r="E18" s="22" t="str">
        <f t="shared" si="1"/>
        <v>Alto</v>
      </c>
      <c r="L18" s="14" t="s">
        <v>20</v>
      </c>
      <c r="M18" s="16">
        <v>1</v>
      </c>
      <c r="N18" s="16">
        <v>1</v>
      </c>
      <c r="O18" s="16">
        <v>1</v>
      </c>
    </row>
    <row r="19" spans="1:15" x14ac:dyDescent="0.25">
      <c r="A19" s="26">
        <v>18</v>
      </c>
      <c r="B19" s="26">
        <v>2</v>
      </c>
      <c r="C19" s="26">
        <v>5</v>
      </c>
      <c r="D19" s="22" t="str">
        <f t="shared" si="0"/>
        <v>Baixo</v>
      </c>
      <c r="E19" s="22" t="str">
        <f t="shared" si="1"/>
        <v>Alto</v>
      </c>
      <c r="F19" t="s">
        <v>26</v>
      </c>
      <c r="G19" s="16">
        <f>GETPIVOTDATA("Salário",$L$14,"Rotatividade","Baixo","Salário","Baixo")</f>
        <v>0.2608695652173913</v>
      </c>
    </row>
    <row r="20" spans="1:15" x14ac:dyDescent="0.25">
      <c r="A20" s="26">
        <v>19</v>
      </c>
      <c r="B20" s="26">
        <v>2</v>
      </c>
      <c r="C20" s="26">
        <v>1</v>
      </c>
      <c r="D20" s="22" t="str">
        <f t="shared" si="0"/>
        <v>Baixo</v>
      </c>
      <c r="E20" s="22" t="str">
        <f t="shared" si="1"/>
        <v>Baixo</v>
      </c>
    </row>
    <row r="21" spans="1:15" x14ac:dyDescent="0.25">
      <c r="A21" s="26">
        <v>20</v>
      </c>
      <c r="B21" s="26">
        <v>2</v>
      </c>
      <c r="C21" s="26">
        <v>1</v>
      </c>
      <c r="D21" s="22" t="str">
        <f t="shared" si="0"/>
        <v>Baixo</v>
      </c>
      <c r="E21" s="22" t="str">
        <f t="shared" si="1"/>
        <v>Baixo</v>
      </c>
      <c r="F21" t="s">
        <v>33</v>
      </c>
      <c r="G21" s="28" t="s">
        <v>45</v>
      </c>
      <c r="H21" s="28"/>
      <c r="I21" s="28"/>
    </row>
    <row r="22" spans="1:15" x14ac:dyDescent="0.25">
      <c r="A22" s="26">
        <v>21</v>
      </c>
      <c r="B22" s="26">
        <v>2</v>
      </c>
      <c r="C22" s="26">
        <v>4</v>
      </c>
      <c r="D22" s="22" t="str">
        <f t="shared" si="0"/>
        <v>Baixo</v>
      </c>
      <c r="E22" s="22" t="str">
        <f t="shared" si="1"/>
        <v>Alto</v>
      </c>
      <c r="G22" s="28"/>
      <c r="H22" s="28"/>
      <c r="I22" s="28"/>
    </row>
    <row r="23" spans="1:15" x14ac:dyDescent="0.25">
      <c r="A23" s="26">
        <v>22</v>
      </c>
      <c r="B23" s="26">
        <v>3</v>
      </c>
      <c r="C23" s="26">
        <v>2</v>
      </c>
      <c r="D23" s="22" t="str">
        <f t="shared" si="0"/>
        <v>Alto</v>
      </c>
      <c r="E23" s="22" t="str">
        <f t="shared" si="1"/>
        <v>Baixo</v>
      </c>
      <c r="G23" s="28"/>
      <c r="H23" s="28"/>
      <c r="I23" s="28"/>
    </row>
    <row r="24" spans="1:15" x14ac:dyDescent="0.25">
      <c r="A24" s="26">
        <v>23</v>
      </c>
      <c r="B24" s="26">
        <v>4</v>
      </c>
      <c r="C24" s="26">
        <v>1</v>
      </c>
      <c r="D24" s="22" t="str">
        <f t="shared" si="0"/>
        <v>Alto</v>
      </c>
      <c r="E24" s="22" t="str">
        <f t="shared" si="1"/>
        <v>Baixo</v>
      </c>
      <c r="G24" s="28"/>
      <c r="H24" s="28"/>
      <c r="I24" s="28"/>
    </row>
    <row r="25" spans="1:15" x14ac:dyDescent="0.25">
      <c r="A25" s="26">
        <v>24</v>
      </c>
      <c r="B25" s="26">
        <v>1</v>
      </c>
      <c r="C25" s="26">
        <v>5</v>
      </c>
      <c r="D25" s="22" t="str">
        <f t="shared" si="0"/>
        <v>Baixo</v>
      </c>
      <c r="E25" s="22" t="str">
        <f t="shared" si="1"/>
        <v>Alto</v>
      </c>
      <c r="G25" s="28"/>
      <c r="H25" s="28"/>
      <c r="I25" s="28"/>
    </row>
    <row r="26" spans="1:15" x14ac:dyDescent="0.25">
      <c r="A26" s="26">
        <v>25</v>
      </c>
      <c r="B26" s="26">
        <v>2</v>
      </c>
      <c r="C26" s="26">
        <v>4</v>
      </c>
      <c r="D26" s="22" t="str">
        <f t="shared" si="0"/>
        <v>Baixo</v>
      </c>
      <c r="E26" s="22" t="str">
        <f t="shared" si="1"/>
        <v>Alto</v>
      </c>
    </row>
    <row r="27" spans="1:15" x14ac:dyDescent="0.25">
      <c r="A27" s="26">
        <v>26</v>
      </c>
      <c r="B27" s="26">
        <v>3</v>
      </c>
      <c r="C27" s="26">
        <v>2</v>
      </c>
      <c r="D27" s="22" t="str">
        <f t="shared" si="0"/>
        <v>Alto</v>
      </c>
      <c r="E27" s="22" t="str">
        <f t="shared" si="1"/>
        <v>Baixo</v>
      </c>
    </row>
    <row r="28" spans="1:15" x14ac:dyDescent="0.25">
      <c r="A28" s="26">
        <v>27</v>
      </c>
      <c r="B28" s="26">
        <v>4</v>
      </c>
      <c r="C28" s="26">
        <v>1</v>
      </c>
      <c r="D28" s="22" t="str">
        <f t="shared" si="0"/>
        <v>Alto</v>
      </c>
      <c r="E28" s="22" t="str">
        <f t="shared" si="1"/>
        <v>Baixo</v>
      </c>
    </row>
    <row r="29" spans="1:15" x14ac:dyDescent="0.25">
      <c r="A29" s="26">
        <v>28</v>
      </c>
      <c r="B29" s="26">
        <v>1</v>
      </c>
      <c r="C29" s="26">
        <v>5</v>
      </c>
      <c r="D29" s="22" t="str">
        <f t="shared" si="0"/>
        <v>Baixo</v>
      </c>
      <c r="E29" s="22" t="str">
        <f t="shared" si="1"/>
        <v>Alto</v>
      </c>
    </row>
    <row r="30" spans="1:15" x14ac:dyDescent="0.25">
      <c r="A30" s="26">
        <v>29</v>
      </c>
      <c r="B30" s="26">
        <v>4</v>
      </c>
      <c r="C30" s="26">
        <v>4</v>
      </c>
      <c r="D30" s="22" t="str">
        <f t="shared" si="0"/>
        <v>Alto</v>
      </c>
      <c r="E30" s="22" t="str">
        <f t="shared" si="1"/>
        <v>Alto</v>
      </c>
    </row>
    <row r="31" spans="1:15" x14ac:dyDescent="0.25">
      <c r="A31" s="26">
        <v>30</v>
      </c>
      <c r="B31" s="26">
        <v>3</v>
      </c>
      <c r="C31" s="26">
        <v>3</v>
      </c>
      <c r="D31" s="22" t="str">
        <f t="shared" si="0"/>
        <v>Alto</v>
      </c>
      <c r="E31" s="22" t="str">
        <f t="shared" si="1"/>
        <v>Alto</v>
      </c>
    </row>
    <row r="32" spans="1:15" x14ac:dyDescent="0.25">
      <c r="A32" s="26">
        <v>31</v>
      </c>
      <c r="B32" s="26">
        <v>2</v>
      </c>
      <c r="C32" s="26">
        <v>2</v>
      </c>
      <c r="D32" s="22" t="str">
        <f t="shared" si="0"/>
        <v>Baixo</v>
      </c>
      <c r="E32" s="22" t="str">
        <f t="shared" si="1"/>
        <v>Baixo</v>
      </c>
    </row>
    <row r="33" spans="1:5" x14ac:dyDescent="0.25">
      <c r="A33" s="26">
        <v>32</v>
      </c>
      <c r="B33" s="26">
        <v>1</v>
      </c>
      <c r="C33" s="26">
        <v>1</v>
      </c>
      <c r="D33" s="22" t="str">
        <f t="shared" si="0"/>
        <v>Baixo</v>
      </c>
      <c r="E33" s="22" t="str">
        <f t="shared" si="1"/>
        <v>Baixo</v>
      </c>
    </row>
    <row r="34" spans="1:5" x14ac:dyDescent="0.25">
      <c r="A34" s="26">
        <v>33</v>
      </c>
      <c r="B34" s="26">
        <v>4</v>
      </c>
      <c r="C34" s="26">
        <v>1</v>
      </c>
      <c r="D34" s="22" t="str">
        <f t="shared" si="0"/>
        <v>Alto</v>
      </c>
      <c r="E34" s="22" t="str">
        <f t="shared" si="1"/>
        <v>Baixo</v>
      </c>
    </row>
    <row r="35" spans="1:5" x14ac:dyDescent="0.25">
      <c r="A35" s="26">
        <v>34</v>
      </c>
      <c r="B35" s="26">
        <v>2</v>
      </c>
      <c r="C35" s="26">
        <v>6</v>
      </c>
      <c r="D35" s="22" t="str">
        <f t="shared" si="0"/>
        <v>Baixo</v>
      </c>
      <c r="E35" s="22" t="str">
        <f t="shared" si="1"/>
        <v>Alto</v>
      </c>
    </row>
    <row r="36" spans="1:5" x14ac:dyDescent="0.25">
      <c r="A36" s="26">
        <v>35</v>
      </c>
      <c r="B36" s="26">
        <v>4</v>
      </c>
      <c r="C36" s="26">
        <v>2</v>
      </c>
      <c r="D36" s="22" t="str">
        <f t="shared" si="0"/>
        <v>Alto</v>
      </c>
      <c r="E36" s="22" t="str">
        <f t="shared" si="1"/>
        <v>Baixo</v>
      </c>
    </row>
    <row r="37" spans="1:5" x14ac:dyDescent="0.25">
      <c r="A37" s="26">
        <v>36</v>
      </c>
      <c r="B37" s="26">
        <v>3</v>
      </c>
      <c r="C37" s="26">
        <v>1</v>
      </c>
      <c r="D37" s="22" t="str">
        <f t="shared" si="0"/>
        <v>Alto</v>
      </c>
      <c r="E37" s="22" t="str">
        <f t="shared" si="1"/>
        <v>Baixo</v>
      </c>
    </row>
    <row r="38" spans="1:5" x14ac:dyDescent="0.25">
      <c r="A38" s="26">
        <v>37</v>
      </c>
      <c r="B38" s="26">
        <v>1</v>
      </c>
      <c r="C38" s="26">
        <v>4</v>
      </c>
      <c r="D38" s="22" t="str">
        <f t="shared" si="0"/>
        <v>Baixo</v>
      </c>
      <c r="E38" s="22" t="str">
        <f t="shared" si="1"/>
        <v>Alto</v>
      </c>
    </row>
    <row r="39" spans="1:5" x14ac:dyDescent="0.25">
      <c r="A39" s="26">
        <v>38</v>
      </c>
      <c r="B39" s="26">
        <v>3</v>
      </c>
      <c r="C39" s="26">
        <v>2</v>
      </c>
      <c r="D39" s="22" t="str">
        <f t="shared" si="0"/>
        <v>Alto</v>
      </c>
      <c r="E39" s="22" t="str">
        <f t="shared" si="1"/>
        <v>Baixo</v>
      </c>
    </row>
    <row r="40" spans="1:5" x14ac:dyDescent="0.25">
      <c r="A40" s="26">
        <v>39</v>
      </c>
      <c r="B40" s="26">
        <v>2</v>
      </c>
      <c r="C40" s="26">
        <v>3</v>
      </c>
      <c r="D40" s="22" t="str">
        <f t="shared" si="0"/>
        <v>Baixo</v>
      </c>
      <c r="E40" s="22" t="str">
        <f t="shared" si="1"/>
        <v>Alto</v>
      </c>
    </row>
    <row r="41" spans="1:5" x14ac:dyDescent="0.25">
      <c r="A41" s="26">
        <v>40</v>
      </c>
      <c r="B41" s="26">
        <v>2</v>
      </c>
      <c r="C41" s="26">
        <v>5</v>
      </c>
      <c r="D41" s="22" t="str">
        <f t="shared" si="0"/>
        <v>Baixo</v>
      </c>
      <c r="E41" s="22" t="str">
        <f t="shared" si="1"/>
        <v>Alto</v>
      </c>
    </row>
    <row r="42" spans="1:5" x14ac:dyDescent="0.25">
      <c r="A42" s="12" t="s">
        <v>39</v>
      </c>
      <c r="B42" s="12">
        <f>MEDIAN(B2:B41)</f>
        <v>2</v>
      </c>
      <c r="C42" s="12">
        <f>MEDIAN(C2:C41)</f>
        <v>2.5</v>
      </c>
    </row>
  </sheetData>
  <mergeCells count="1">
    <mergeCell ref="G21:I25"/>
  </mergeCells>
  <pageMargins left="0.511811024" right="0.511811024" top="0.78740157499999996" bottom="0.78740157499999996" header="0.31496062000000002" footer="0.31496062000000002"/>
  <pageSetup paperSize="9" orientation="portrait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N8" sqref="N8:O13"/>
    </sheetView>
  </sheetViews>
  <sheetFormatPr defaultRowHeight="15" x14ac:dyDescent="0.25"/>
  <cols>
    <col min="1" max="1" width="12.42578125" customWidth="1"/>
    <col min="2" max="2" width="13.85546875" bestFit="1" customWidth="1"/>
    <col min="3" max="3" width="23" bestFit="1" customWidth="1"/>
  </cols>
  <sheetData>
    <row r="1" spans="1:3" x14ac:dyDescent="0.25">
      <c r="A1" s="23" t="s">
        <v>53</v>
      </c>
      <c r="B1" s="23" t="s">
        <v>54</v>
      </c>
      <c r="C1" s="23" t="s">
        <v>55</v>
      </c>
    </row>
    <row r="2" spans="1:3" x14ac:dyDescent="0.25">
      <c r="A2" s="29" t="s">
        <v>50</v>
      </c>
      <c r="B2" s="30">
        <v>2</v>
      </c>
      <c r="C2" s="30">
        <v>17.5</v>
      </c>
    </row>
    <row r="3" spans="1:3" x14ac:dyDescent="0.25">
      <c r="A3" s="29" t="s">
        <v>51</v>
      </c>
      <c r="B3" s="30">
        <v>2.5</v>
      </c>
      <c r="C3" s="30">
        <v>18.5</v>
      </c>
    </row>
    <row r="4" spans="1:3" x14ac:dyDescent="0.25">
      <c r="A4" s="29" t="s">
        <v>46</v>
      </c>
      <c r="B4" s="30">
        <v>2.9</v>
      </c>
      <c r="C4" s="30">
        <v>19.5</v>
      </c>
    </row>
    <row r="5" spans="1:3" x14ac:dyDescent="0.25">
      <c r="A5" s="29" t="s">
        <v>52</v>
      </c>
      <c r="B5" s="30">
        <v>3.3</v>
      </c>
      <c r="C5" s="30">
        <v>22.2</v>
      </c>
    </row>
    <row r="6" spans="1:3" x14ac:dyDescent="0.25">
      <c r="A6" s="29" t="s">
        <v>47</v>
      </c>
      <c r="B6" s="30">
        <v>4.0999999999999996</v>
      </c>
      <c r="C6" s="30">
        <v>26.5</v>
      </c>
    </row>
    <row r="7" spans="1:3" x14ac:dyDescent="0.25">
      <c r="A7" s="29" t="s">
        <v>57</v>
      </c>
      <c r="B7" s="30">
        <v>4.3</v>
      </c>
      <c r="C7" s="30">
        <v>16.600000000000001</v>
      </c>
    </row>
    <row r="8" spans="1:3" x14ac:dyDescent="0.25">
      <c r="A8" s="29" t="s">
        <v>48</v>
      </c>
      <c r="B8" s="30">
        <v>7</v>
      </c>
      <c r="C8" s="30">
        <v>36.6</v>
      </c>
    </row>
    <row r="9" spans="1:3" x14ac:dyDescent="0.25">
      <c r="A9" s="29" t="s">
        <v>49</v>
      </c>
      <c r="B9" s="30">
        <v>13</v>
      </c>
      <c r="C9" s="30">
        <v>38.4</v>
      </c>
    </row>
    <row r="12" spans="1:3" x14ac:dyDescent="0.25">
      <c r="A12" s="31" t="s">
        <v>24</v>
      </c>
      <c r="B12" t="s">
        <v>56</v>
      </c>
    </row>
    <row r="13" spans="1:3" x14ac:dyDescent="0.25">
      <c r="A13" s="31" t="s">
        <v>59</v>
      </c>
      <c r="B13">
        <f>CORREL(B2:B9,C2:C9)</f>
        <v>0.86656098134587878</v>
      </c>
    </row>
    <row r="14" spans="1:3" x14ac:dyDescent="0.25">
      <c r="A14" s="31" t="s">
        <v>26</v>
      </c>
      <c r="B14" t="s">
        <v>58</v>
      </c>
    </row>
    <row r="17" spans="1:3" x14ac:dyDescent="0.25">
      <c r="A17" s="23" t="s">
        <v>53</v>
      </c>
      <c r="B17" s="23" t="s">
        <v>54</v>
      </c>
      <c r="C17" s="23" t="s">
        <v>55</v>
      </c>
    </row>
    <row r="18" spans="1:3" x14ac:dyDescent="0.25">
      <c r="A18" s="29" t="s">
        <v>50</v>
      </c>
      <c r="B18" s="30">
        <v>2</v>
      </c>
      <c r="C18" s="30">
        <v>17.5</v>
      </c>
    </row>
    <row r="19" spans="1:3" x14ac:dyDescent="0.25">
      <c r="A19" s="29" t="s">
        <v>51</v>
      </c>
      <c r="B19" s="30">
        <v>2.5</v>
      </c>
      <c r="C19" s="30">
        <v>18.5</v>
      </c>
    </row>
    <row r="20" spans="1:3" x14ac:dyDescent="0.25">
      <c r="A20" s="29" t="s">
        <v>46</v>
      </c>
      <c r="B20" s="30">
        <v>2.9</v>
      </c>
      <c r="C20" s="30">
        <v>19.5</v>
      </c>
    </row>
    <row r="21" spans="1:3" x14ac:dyDescent="0.25">
      <c r="A21" s="29" t="s">
        <v>52</v>
      </c>
      <c r="B21" s="30">
        <v>3.3</v>
      </c>
      <c r="C21" s="30">
        <v>22.2</v>
      </c>
    </row>
    <row r="22" spans="1:3" x14ac:dyDescent="0.25">
      <c r="A22" s="29" t="s">
        <v>47</v>
      </c>
      <c r="B22" s="30">
        <v>4.0999999999999996</v>
      </c>
      <c r="C22" s="30">
        <v>26.5</v>
      </c>
    </row>
    <row r="23" spans="1:3" x14ac:dyDescent="0.25">
      <c r="A23" s="29" t="s">
        <v>48</v>
      </c>
      <c r="B23" s="30">
        <v>7</v>
      </c>
      <c r="C23" s="30">
        <v>36.6</v>
      </c>
    </row>
    <row r="25" spans="1:3" x14ac:dyDescent="0.25">
      <c r="A25" s="31" t="s">
        <v>60</v>
      </c>
      <c r="B25">
        <f>CORREL(B18:B23,C18:C23)</f>
        <v>0.99410395830096898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5:Q41"/>
  <sheetViews>
    <sheetView topLeftCell="A25" workbookViewId="0">
      <selection activeCell="L38" sqref="L38"/>
    </sheetView>
  </sheetViews>
  <sheetFormatPr defaultRowHeight="15" x14ac:dyDescent="0.25"/>
  <sheetData>
    <row r="25" spans="1:17" x14ac:dyDescent="0.25">
      <c r="A25" s="12"/>
      <c r="B25" s="12" t="s">
        <v>63</v>
      </c>
      <c r="C25" s="12" t="s">
        <v>64</v>
      </c>
      <c r="D25" s="12" t="s">
        <v>65</v>
      </c>
      <c r="E25" s="12" t="s">
        <v>18</v>
      </c>
      <c r="G25" s="12"/>
      <c r="H25" s="12" t="s">
        <v>63</v>
      </c>
      <c r="I25" s="12" t="s">
        <v>64</v>
      </c>
      <c r="J25" s="12" t="s">
        <v>65</v>
      </c>
      <c r="K25" s="12" t="s">
        <v>18</v>
      </c>
      <c r="M25" s="12"/>
      <c r="N25" s="12" t="s">
        <v>63</v>
      </c>
      <c r="O25" s="12" t="s">
        <v>64</v>
      </c>
      <c r="P25" s="12" t="s">
        <v>65</v>
      </c>
      <c r="Q25" s="12" t="s">
        <v>18</v>
      </c>
    </row>
    <row r="26" spans="1:17" x14ac:dyDescent="0.25">
      <c r="A26" s="12" t="s">
        <v>61</v>
      </c>
      <c r="B26" s="12">
        <v>0.06</v>
      </c>
      <c r="C26" s="12">
        <v>0.27</v>
      </c>
      <c r="D26" s="12">
        <v>7.0000000000000007E-2</v>
      </c>
      <c r="E26" s="12">
        <v>0.4</v>
      </c>
      <c r="G26" s="12" t="s">
        <v>61</v>
      </c>
      <c r="H26" s="32">
        <v>0.06</v>
      </c>
      <c r="I26" s="32">
        <v>0.27</v>
      </c>
      <c r="J26" s="32">
        <v>7.0000000000000007E-2</v>
      </c>
      <c r="K26" s="32">
        <v>0.4</v>
      </c>
      <c r="M26" s="12" t="s">
        <v>61</v>
      </c>
      <c r="N26" s="12">
        <f>B26*100</f>
        <v>6</v>
      </c>
      <c r="O26" s="12">
        <f t="shared" ref="O26:Q26" si="0">C26*100</f>
        <v>27</v>
      </c>
      <c r="P26" s="12">
        <f t="shared" si="0"/>
        <v>7.0000000000000009</v>
      </c>
      <c r="Q26" s="12">
        <f t="shared" si="0"/>
        <v>40</v>
      </c>
    </row>
    <row r="27" spans="1:17" x14ac:dyDescent="0.25">
      <c r="A27" s="12" t="s">
        <v>62</v>
      </c>
      <c r="B27" s="12">
        <v>0.14000000000000001</v>
      </c>
      <c r="C27" s="12">
        <v>0.23</v>
      </c>
      <c r="D27" s="12">
        <v>0.21</v>
      </c>
      <c r="E27" s="12">
        <v>0.6</v>
      </c>
      <c r="G27" s="12" t="s">
        <v>62</v>
      </c>
      <c r="H27" s="32">
        <v>0.14000000000000001</v>
      </c>
      <c r="I27" s="32">
        <v>0.23</v>
      </c>
      <c r="J27" s="32">
        <v>0.21</v>
      </c>
      <c r="K27" s="32">
        <v>0.6</v>
      </c>
      <c r="M27" s="12" t="s">
        <v>62</v>
      </c>
      <c r="N27" s="12">
        <f t="shared" ref="N27:N28" si="1">B27*100</f>
        <v>14.000000000000002</v>
      </c>
      <c r="O27" s="12">
        <f t="shared" ref="O27:O28" si="2">C27*100</f>
        <v>23</v>
      </c>
      <c r="P27" s="12">
        <f t="shared" ref="P27:P28" si="3">D27*100</f>
        <v>21</v>
      </c>
      <c r="Q27" s="12">
        <f t="shared" ref="Q27:Q28" si="4">E27*100</f>
        <v>60</v>
      </c>
    </row>
    <row r="28" spans="1:17" x14ac:dyDescent="0.25">
      <c r="A28" s="12" t="s">
        <v>18</v>
      </c>
      <c r="B28" s="12">
        <v>0.2</v>
      </c>
      <c r="C28" s="12">
        <v>0.5</v>
      </c>
      <c r="D28" s="12">
        <v>0.3</v>
      </c>
      <c r="E28" s="12">
        <v>1</v>
      </c>
      <c r="G28" s="12" t="s">
        <v>18</v>
      </c>
      <c r="H28" s="32">
        <v>0.2</v>
      </c>
      <c r="I28" s="32">
        <v>0.5</v>
      </c>
      <c r="J28" s="32">
        <v>0.3</v>
      </c>
      <c r="K28" s="32">
        <v>1</v>
      </c>
      <c r="M28" s="12" t="s">
        <v>18</v>
      </c>
      <c r="N28" s="12">
        <f t="shared" si="1"/>
        <v>20</v>
      </c>
      <c r="O28" s="12">
        <f t="shared" si="2"/>
        <v>50</v>
      </c>
      <c r="P28" s="12">
        <f t="shared" si="3"/>
        <v>30</v>
      </c>
      <c r="Q28" s="12">
        <f t="shared" si="4"/>
        <v>100</v>
      </c>
    </row>
    <row r="30" spans="1:17" x14ac:dyDescent="0.25">
      <c r="B30" t="s">
        <v>63</v>
      </c>
      <c r="C30" t="s">
        <v>64</v>
      </c>
      <c r="D30" t="s">
        <v>65</v>
      </c>
      <c r="E30" t="s">
        <v>18</v>
      </c>
    </row>
    <row r="31" spans="1:17" x14ac:dyDescent="0.25">
      <c r="A31" t="s">
        <v>61</v>
      </c>
      <c r="B31" s="16">
        <f>N26/$Q$26</f>
        <v>0.15</v>
      </c>
      <c r="C31" s="16">
        <f t="shared" ref="C31:E31" si="5">O26/$Q$26</f>
        <v>0.67500000000000004</v>
      </c>
      <c r="D31" s="16">
        <f t="shared" si="5"/>
        <v>0.17500000000000002</v>
      </c>
      <c r="E31" s="16">
        <f t="shared" si="5"/>
        <v>1</v>
      </c>
    </row>
    <row r="32" spans="1:17" x14ac:dyDescent="0.25">
      <c r="A32" t="s">
        <v>62</v>
      </c>
      <c r="B32" s="16">
        <f>N27/$Q$27</f>
        <v>0.23333333333333336</v>
      </c>
      <c r="C32" s="16">
        <f t="shared" ref="C32:E32" si="6">O27/$Q$27</f>
        <v>0.38333333333333336</v>
      </c>
      <c r="D32" s="16">
        <f t="shared" si="6"/>
        <v>0.35</v>
      </c>
      <c r="E32" s="16">
        <f t="shared" si="6"/>
        <v>1</v>
      </c>
    </row>
    <row r="33" spans="1:6" x14ac:dyDescent="0.25">
      <c r="A33" t="s">
        <v>18</v>
      </c>
      <c r="B33" s="16">
        <f>H28</f>
        <v>0.2</v>
      </c>
      <c r="C33" s="16">
        <f>I28</f>
        <v>0.5</v>
      </c>
      <c r="D33" s="16">
        <f>J28</f>
        <v>0.3</v>
      </c>
      <c r="E33" s="16">
        <f>K28</f>
        <v>1</v>
      </c>
    </row>
    <row r="35" spans="1:6" x14ac:dyDescent="0.25">
      <c r="A35" t="s">
        <v>66</v>
      </c>
      <c r="B35" t="s">
        <v>67</v>
      </c>
    </row>
    <row r="38" spans="1:6" x14ac:dyDescent="0.25">
      <c r="C38" t="s">
        <v>63</v>
      </c>
      <c r="D38" t="s">
        <v>64</v>
      </c>
      <c r="E38" t="s">
        <v>65</v>
      </c>
      <c r="F38" t="s">
        <v>18</v>
      </c>
    </row>
    <row r="39" spans="1:6" x14ac:dyDescent="0.25">
      <c r="B39" t="s">
        <v>61</v>
      </c>
      <c r="C39" s="16">
        <f>B33</f>
        <v>0.2</v>
      </c>
      <c r="D39" s="16">
        <f>C33</f>
        <v>0.5</v>
      </c>
      <c r="E39" s="16">
        <f>D33</f>
        <v>0.3</v>
      </c>
      <c r="F39" s="16">
        <f>E31</f>
        <v>1</v>
      </c>
    </row>
    <row r="40" spans="1:6" x14ac:dyDescent="0.25">
      <c r="B40" t="s">
        <v>62</v>
      </c>
      <c r="C40" s="16">
        <f>B33</f>
        <v>0.2</v>
      </c>
      <c r="D40" s="16">
        <f>C33</f>
        <v>0.5</v>
      </c>
      <c r="E40" s="16">
        <f>D33</f>
        <v>0.3</v>
      </c>
      <c r="F40" s="16">
        <f>E32</f>
        <v>1</v>
      </c>
    </row>
    <row r="41" spans="1:6" x14ac:dyDescent="0.25">
      <c r="B41" t="s">
        <v>18</v>
      </c>
      <c r="C41" s="16">
        <f>B33</f>
        <v>0.2</v>
      </c>
      <c r="D41" s="16">
        <f t="shared" ref="D41:E41" si="7">C33</f>
        <v>0.5</v>
      </c>
      <c r="E41" s="16">
        <f t="shared" si="7"/>
        <v>0.3</v>
      </c>
      <c r="F41" s="16">
        <f>E33</f>
        <v>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B9" sqref="B9"/>
    </sheetView>
  </sheetViews>
  <sheetFormatPr defaultRowHeight="15" x14ac:dyDescent="0.25"/>
  <cols>
    <col min="3" max="3" width="10.5703125" bestFit="1" customWidth="1"/>
    <col min="9" max="9" width="10.5703125" bestFit="1" customWidth="1"/>
  </cols>
  <sheetData>
    <row r="1" spans="1:11" x14ac:dyDescent="0.25">
      <c r="A1" s="33" t="s">
        <v>68</v>
      </c>
      <c r="B1" s="33" t="s">
        <v>74</v>
      </c>
      <c r="C1" s="33"/>
      <c r="D1" s="33"/>
      <c r="E1" s="33" t="s">
        <v>18</v>
      </c>
      <c r="G1" s="33" t="s">
        <v>68</v>
      </c>
      <c r="H1" s="33" t="s">
        <v>74</v>
      </c>
      <c r="I1" s="33"/>
      <c r="J1" s="33"/>
      <c r="K1" s="33" t="s">
        <v>18</v>
      </c>
    </row>
    <row r="2" spans="1:11" x14ac:dyDescent="0.25">
      <c r="A2" s="33"/>
      <c r="B2" s="22" t="s">
        <v>71</v>
      </c>
      <c r="C2" s="22" t="s">
        <v>72</v>
      </c>
      <c r="D2" s="22" t="s">
        <v>73</v>
      </c>
      <c r="E2" s="33"/>
      <c r="G2" s="33"/>
      <c r="H2" s="22" t="s">
        <v>71</v>
      </c>
      <c r="I2" s="22" t="s">
        <v>72</v>
      </c>
      <c r="J2" s="22" t="s">
        <v>73</v>
      </c>
      <c r="K2" s="33"/>
    </row>
    <row r="3" spans="1:11" x14ac:dyDescent="0.25">
      <c r="A3" s="22" t="s">
        <v>69</v>
      </c>
      <c r="B3" s="22">
        <v>30</v>
      </c>
      <c r="C3" s="22">
        <v>35</v>
      </c>
      <c r="D3" s="22">
        <v>35</v>
      </c>
      <c r="E3" s="22">
        <v>100</v>
      </c>
      <c r="G3" s="22" t="s">
        <v>69</v>
      </c>
      <c r="H3" s="22">
        <f>(B3/$B$5)</f>
        <v>0.33333333333333331</v>
      </c>
      <c r="I3" s="22">
        <f>C3/$C$5</f>
        <v>0.58333333333333337</v>
      </c>
      <c r="J3" s="22">
        <f>D3/$D$5</f>
        <v>0.7</v>
      </c>
      <c r="K3" s="22">
        <f>E3/$E$5</f>
        <v>0.5</v>
      </c>
    </row>
    <row r="4" spans="1:11" x14ac:dyDescent="0.25">
      <c r="A4" s="22" t="s">
        <v>70</v>
      </c>
      <c r="B4" s="22">
        <v>60</v>
      </c>
      <c r="C4" s="22">
        <v>25</v>
      </c>
      <c r="D4" s="22">
        <v>15</v>
      </c>
      <c r="E4" s="22">
        <v>100</v>
      </c>
      <c r="G4" s="22" t="s">
        <v>70</v>
      </c>
      <c r="H4" s="22">
        <f t="shared" ref="H4:H5" si="0">B4/$B$5</f>
        <v>0.66666666666666663</v>
      </c>
      <c r="I4" s="22">
        <f t="shared" ref="I4:I5" si="1">C4/$C$5</f>
        <v>0.41666666666666669</v>
      </c>
      <c r="J4" s="22">
        <f t="shared" ref="J4:J5" si="2">D4/$D$5</f>
        <v>0.3</v>
      </c>
      <c r="K4" s="22">
        <f t="shared" ref="K4:K5" si="3">E4/$E$5</f>
        <v>0.5</v>
      </c>
    </row>
    <row r="5" spans="1:11" x14ac:dyDescent="0.25">
      <c r="A5" s="22" t="s">
        <v>18</v>
      </c>
      <c r="B5" s="22">
        <v>90</v>
      </c>
      <c r="C5" s="22">
        <v>60</v>
      </c>
      <c r="D5" s="22">
        <v>50</v>
      </c>
      <c r="E5" s="22">
        <v>200</v>
      </c>
      <c r="G5" s="22" t="s">
        <v>18</v>
      </c>
      <c r="H5" s="22">
        <f t="shared" si="0"/>
        <v>1</v>
      </c>
      <c r="I5" s="22">
        <f t="shared" si="1"/>
        <v>1</v>
      </c>
      <c r="J5" s="22">
        <f t="shared" si="2"/>
        <v>1</v>
      </c>
      <c r="K5" s="22">
        <f t="shared" si="3"/>
        <v>1</v>
      </c>
    </row>
    <row r="7" spans="1:11" x14ac:dyDescent="0.25">
      <c r="A7" s="34" t="s">
        <v>24</v>
      </c>
      <c r="B7" t="s">
        <v>75</v>
      </c>
    </row>
    <row r="8" spans="1:11" x14ac:dyDescent="0.25">
      <c r="A8" s="34" t="s">
        <v>76</v>
      </c>
      <c r="B8" t="s">
        <v>77</v>
      </c>
    </row>
  </sheetData>
  <mergeCells count="6">
    <mergeCell ref="A1:A2"/>
    <mergeCell ref="B1:D1"/>
    <mergeCell ref="E1:E2"/>
    <mergeCell ref="G1:G2"/>
    <mergeCell ref="H1:J1"/>
    <mergeCell ref="K1:K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I20" sqref="I20"/>
    </sheetView>
  </sheetViews>
  <sheetFormatPr defaultRowHeight="15" x14ac:dyDescent="0.25"/>
  <cols>
    <col min="1" max="1" width="10.42578125" bestFit="1" customWidth="1"/>
  </cols>
  <sheetData>
    <row r="1" spans="1:5" x14ac:dyDescent="0.25">
      <c r="A1" t="s">
        <v>37</v>
      </c>
      <c r="B1" t="s">
        <v>38</v>
      </c>
    </row>
    <row r="2" spans="1:5" x14ac:dyDescent="0.25">
      <c r="A2">
        <v>1</v>
      </c>
      <c r="B2">
        <v>7</v>
      </c>
    </row>
    <row r="3" spans="1:5" x14ac:dyDescent="0.25">
      <c r="A3">
        <v>2</v>
      </c>
      <c r="B3">
        <v>8</v>
      </c>
    </row>
    <row r="4" spans="1:5" x14ac:dyDescent="0.25">
      <c r="A4">
        <v>4</v>
      </c>
      <c r="B4">
        <v>3</v>
      </c>
    </row>
    <row r="5" spans="1:5" x14ac:dyDescent="0.25">
      <c r="A5">
        <v>4</v>
      </c>
      <c r="B5">
        <v>2</v>
      </c>
    </row>
    <row r="6" spans="1:5" x14ac:dyDescent="0.25">
      <c r="A6">
        <v>5</v>
      </c>
      <c r="B6">
        <v>2</v>
      </c>
    </row>
    <row r="10" spans="1:5" x14ac:dyDescent="0.25">
      <c r="A10" t="s">
        <v>78</v>
      </c>
      <c r="B10">
        <f>CORREL(A2:A6,B2:B6)</f>
        <v>-0.91890016326049284</v>
      </c>
    </row>
    <row r="12" spans="1:5" x14ac:dyDescent="0.25">
      <c r="A12" s="28" t="s">
        <v>79</v>
      </c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8"/>
      <c r="B17" s="28"/>
      <c r="C17" s="28"/>
      <c r="D17" s="28"/>
      <c r="E17" s="28"/>
    </row>
  </sheetData>
  <mergeCells count="1">
    <mergeCell ref="A12:E1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T18" sqref="T18"/>
    </sheetView>
  </sheetViews>
  <sheetFormatPr defaultRowHeight="15" x14ac:dyDescent="0.25"/>
  <cols>
    <col min="1" max="1" width="13.28515625" bestFit="1" customWidth="1"/>
    <col min="2" max="2" width="12" bestFit="1" customWidth="1"/>
    <col min="3" max="3" width="11" bestFit="1" customWidth="1"/>
    <col min="5" max="5" width="11.7109375" bestFit="1" customWidth="1"/>
  </cols>
  <sheetData>
    <row r="1" spans="1:7" x14ac:dyDescent="0.25">
      <c r="A1" s="11" t="s">
        <v>43</v>
      </c>
      <c r="B1" s="11"/>
      <c r="C1" s="11"/>
    </row>
    <row r="2" spans="1:7" x14ac:dyDescent="0.25">
      <c r="A2" t="s">
        <v>80</v>
      </c>
      <c r="B2" t="s">
        <v>81</v>
      </c>
      <c r="C2" t="s">
        <v>82</v>
      </c>
      <c r="D2" t="s">
        <v>18</v>
      </c>
      <c r="E2" t="s">
        <v>86</v>
      </c>
      <c r="F2" t="s">
        <v>87</v>
      </c>
      <c r="G2" t="s">
        <v>88</v>
      </c>
    </row>
    <row r="3" spans="1:7" x14ac:dyDescent="0.25">
      <c r="A3">
        <v>1</v>
      </c>
      <c r="B3">
        <v>10</v>
      </c>
      <c r="C3">
        <v>5</v>
      </c>
      <c r="D3">
        <f>SUM(B3:C3)</f>
        <v>15</v>
      </c>
      <c r="E3" s="35">
        <f>B3-((0.08)*B3)</f>
        <v>9.1999999999999993</v>
      </c>
      <c r="F3">
        <f>C3-(0.05*C3)</f>
        <v>4.75</v>
      </c>
      <c r="G3" s="35">
        <f>SUM(E3:F3)</f>
        <v>13.95</v>
      </c>
    </row>
    <row r="4" spans="1:7" x14ac:dyDescent="0.25">
      <c r="A4">
        <v>2</v>
      </c>
      <c r="B4">
        <v>10</v>
      </c>
      <c r="C4">
        <v>10</v>
      </c>
      <c r="D4">
        <f t="shared" ref="D4:D12" si="0">SUM(B4:C4)</f>
        <v>20</v>
      </c>
      <c r="E4" s="35">
        <f t="shared" ref="E4:E12" si="1">B4-((0.08)*B4)</f>
        <v>9.1999999999999993</v>
      </c>
      <c r="F4">
        <f t="shared" ref="F4:F12" si="2">C4-(0.05*C4)</f>
        <v>9.5</v>
      </c>
      <c r="G4" s="35">
        <f t="shared" ref="G4:G12" si="3">SUM(E4:F4)</f>
        <v>18.7</v>
      </c>
    </row>
    <row r="5" spans="1:7" x14ac:dyDescent="0.25">
      <c r="A5">
        <v>3</v>
      </c>
      <c r="B5">
        <v>10</v>
      </c>
      <c r="C5">
        <v>10</v>
      </c>
      <c r="D5">
        <f t="shared" si="0"/>
        <v>20</v>
      </c>
      <c r="E5" s="35">
        <f t="shared" si="1"/>
        <v>9.1999999999999993</v>
      </c>
      <c r="F5">
        <f t="shared" si="2"/>
        <v>9.5</v>
      </c>
      <c r="G5" s="35">
        <f t="shared" si="3"/>
        <v>18.7</v>
      </c>
    </row>
    <row r="6" spans="1:7" x14ac:dyDescent="0.25">
      <c r="A6">
        <v>4</v>
      </c>
      <c r="B6">
        <v>15</v>
      </c>
      <c r="C6">
        <v>5</v>
      </c>
      <c r="D6">
        <f t="shared" si="0"/>
        <v>20</v>
      </c>
      <c r="E6" s="35">
        <f t="shared" si="1"/>
        <v>13.8</v>
      </c>
      <c r="F6">
        <f t="shared" si="2"/>
        <v>4.75</v>
      </c>
      <c r="G6" s="35">
        <f t="shared" si="3"/>
        <v>18.55</v>
      </c>
    </row>
    <row r="7" spans="1:7" x14ac:dyDescent="0.25">
      <c r="A7">
        <v>5</v>
      </c>
      <c r="B7">
        <v>15</v>
      </c>
      <c r="C7">
        <v>10</v>
      </c>
      <c r="D7">
        <f t="shared" si="0"/>
        <v>25</v>
      </c>
      <c r="E7" s="35">
        <f t="shared" si="1"/>
        <v>13.8</v>
      </c>
      <c r="F7">
        <f t="shared" si="2"/>
        <v>9.5</v>
      </c>
      <c r="G7" s="35">
        <f t="shared" si="3"/>
        <v>23.3</v>
      </c>
    </row>
    <row r="8" spans="1:7" x14ac:dyDescent="0.25">
      <c r="A8">
        <v>6</v>
      </c>
      <c r="B8">
        <v>15</v>
      </c>
      <c r="C8">
        <v>10</v>
      </c>
      <c r="D8">
        <f t="shared" si="0"/>
        <v>25</v>
      </c>
      <c r="E8" s="35">
        <f t="shared" si="1"/>
        <v>13.8</v>
      </c>
      <c r="F8">
        <f t="shared" si="2"/>
        <v>9.5</v>
      </c>
      <c r="G8" s="35">
        <f t="shared" si="3"/>
        <v>23.3</v>
      </c>
    </row>
    <row r="9" spans="1:7" x14ac:dyDescent="0.25">
      <c r="A9">
        <v>7</v>
      </c>
      <c r="B9">
        <v>15</v>
      </c>
      <c r="C9">
        <v>15</v>
      </c>
      <c r="D9">
        <f t="shared" si="0"/>
        <v>30</v>
      </c>
      <c r="E9" s="35">
        <f t="shared" si="1"/>
        <v>13.8</v>
      </c>
      <c r="F9">
        <f t="shared" si="2"/>
        <v>14.25</v>
      </c>
      <c r="G9" s="35">
        <f t="shared" si="3"/>
        <v>28.05</v>
      </c>
    </row>
    <row r="10" spans="1:7" x14ac:dyDescent="0.25">
      <c r="A10">
        <v>8</v>
      </c>
      <c r="B10">
        <v>20</v>
      </c>
      <c r="C10">
        <v>10</v>
      </c>
      <c r="D10">
        <f t="shared" si="0"/>
        <v>30</v>
      </c>
      <c r="E10" s="35">
        <f t="shared" si="1"/>
        <v>18.399999999999999</v>
      </c>
      <c r="F10">
        <f t="shared" si="2"/>
        <v>9.5</v>
      </c>
      <c r="G10" s="35">
        <f t="shared" si="3"/>
        <v>27.9</v>
      </c>
    </row>
    <row r="11" spans="1:7" x14ac:dyDescent="0.25">
      <c r="A11">
        <v>9</v>
      </c>
      <c r="B11">
        <v>20</v>
      </c>
      <c r="C11">
        <v>10</v>
      </c>
      <c r="D11">
        <f t="shared" si="0"/>
        <v>30</v>
      </c>
      <c r="E11" s="35">
        <f t="shared" si="1"/>
        <v>18.399999999999999</v>
      </c>
      <c r="F11">
        <f t="shared" si="2"/>
        <v>9.5</v>
      </c>
      <c r="G11" s="35">
        <f t="shared" si="3"/>
        <v>27.9</v>
      </c>
    </row>
    <row r="12" spans="1:7" x14ac:dyDescent="0.25">
      <c r="A12">
        <v>10</v>
      </c>
      <c r="B12">
        <v>20</v>
      </c>
      <c r="C12">
        <v>15</v>
      </c>
      <c r="D12">
        <f t="shared" si="0"/>
        <v>35</v>
      </c>
      <c r="E12" s="35">
        <f t="shared" si="1"/>
        <v>18.399999999999999</v>
      </c>
      <c r="F12">
        <f t="shared" si="2"/>
        <v>14.25</v>
      </c>
      <c r="G12" s="35">
        <f t="shared" si="3"/>
        <v>32.65</v>
      </c>
    </row>
    <row r="13" spans="1:7" x14ac:dyDescent="0.25">
      <c r="A13" t="s">
        <v>83</v>
      </c>
      <c r="B13">
        <f>AVERAGE(B3:B12)</f>
        <v>15</v>
      </c>
      <c r="C13">
        <f>AVERAGE(C3:C12)</f>
        <v>10</v>
      </c>
      <c r="D13">
        <f>AVERAGE(D3:D12)</f>
        <v>25</v>
      </c>
      <c r="E13">
        <f t="shared" ref="E13:G13" si="4">AVERAGE(E3:E12)</f>
        <v>13.8</v>
      </c>
      <c r="F13">
        <f t="shared" si="4"/>
        <v>9.5</v>
      </c>
      <c r="G13">
        <f t="shared" si="4"/>
        <v>23.3</v>
      </c>
    </row>
    <row r="14" spans="1:7" x14ac:dyDescent="0.25">
      <c r="A14" t="s">
        <v>84</v>
      </c>
      <c r="B14">
        <f>_xlfn.STDEV.P(B3:B12)</f>
        <v>3.872983346207417</v>
      </c>
      <c r="C14">
        <f>_xlfn.STDEV.P(C3:C12)</f>
        <v>3.1622776601683795</v>
      </c>
      <c r="D14">
        <f>_xlfn.STDEV.P(D3:D12)</f>
        <v>5.9160797830996161</v>
      </c>
      <c r="E14">
        <f t="shared" ref="E14:F14" si="5">_xlfn.STDEV.P(E3:E12)</f>
        <v>3.5631446785108265</v>
      </c>
      <c r="F14">
        <f t="shared" si="5"/>
        <v>3.0041637771599605</v>
      </c>
      <c r="G14">
        <f t="shared" ref="G14" si="6">_xlfn.STDEV.P(G3:G12)</f>
        <v>5.5191484850473005</v>
      </c>
    </row>
    <row r="15" spans="1:7" x14ac:dyDescent="0.25">
      <c r="A15" t="s">
        <v>89</v>
      </c>
      <c r="B15">
        <f>B14^2</f>
        <v>15.000000000000002</v>
      </c>
      <c r="C15">
        <f t="shared" ref="C15:G15" si="7">C14^2</f>
        <v>10.000000000000002</v>
      </c>
      <c r="D15">
        <f t="shared" si="7"/>
        <v>35</v>
      </c>
      <c r="E15">
        <f t="shared" si="7"/>
        <v>12.696000000000021</v>
      </c>
      <c r="F15">
        <f t="shared" si="7"/>
        <v>9.0250000000000004</v>
      </c>
      <c r="G15">
        <f t="shared" si="7"/>
        <v>30.460999999999913</v>
      </c>
    </row>
    <row r="18" spans="1:3" x14ac:dyDescent="0.25">
      <c r="A18" t="s">
        <v>26</v>
      </c>
      <c r="B18" t="s">
        <v>85</v>
      </c>
      <c r="C18">
        <f>CORREL(B3:B12,C3:C12)</f>
        <v>0.40824829046386296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ignoredErrors>
    <ignoredError sqref="D3:D12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ex1</vt:lpstr>
      <vt:lpstr>ex2</vt:lpstr>
      <vt:lpstr>ex3</vt:lpstr>
      <vt:lpstr>ex11</vt:lpstr>
      <vt:lpstr>ex18</vt:lpstr>
      <vt:lpstr>ex19</vt:lpstr>
      <vt:lpstr>ex25</vt:lpstr>
      <vt:lpstr>ex29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Bastos</dc:creator>
  <cp:lastModifiedBy>Fernando Bastos</cp:lastModifiedBy>
  <dcterms:created xsi:type="dcterms:W3CDTF">2018-08-20T16:00:50Z</dcterms:created>
  <dcterms:modified xsi:type="dcterms:W3CDTF">2018-08-20T17:54:06Z</dcterms:modified>
</cp:coreProperties>
</file>